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66925"/>
  <mc:AlternateContent xmlns:mc="http://schemas.openxmlformats.org/markup-compatibility/2006">
    <mc:Choice Requires="x15">
      <x15ac:absPath xmlns:x15ac="http://schemas.microsoft.com/office/spreadsheetml/2010/11/ac" url="C:\temp\mpsv\193-MH-1.4.2.3-publikace\"/>
    </mc:Choice>
  </mc:AlternateContent>
  <xr:revisionPtr revIDLastSave="0" documentId="13_ncr:1_{14289352-FB5A-443E-926E-554F92FACEF6}" xr6:coauthVersionLast="47" xr6:coauthVersionMax="47" xr10:uidLastSave="{00000000-0000-0000-0000-000000000000}"/>
  <bookViews>
    <workbookView xWindow="4680" yWindow="4680" windowWidth="28800" windowHeight="14970" tabRatio="671" activeTab="1" xr2:uid="{53BCE6A6-7386-401D-8C82-18E8E70A2B58}"/>
  </bookViews>
  <sheets>
    <sheet name="Titulní strana" sheetId="12" r:id="rId1"/>
    <sheet name="MH" sheetId="1" r:id="rId2"/>
    <sheet name="Parametrické konstanty" sheetId="5" r:id="rId3"/>
    <sheet name="Changelog" sheetId="7" r:id="rId4"/>
    <sheet name="Kategorie kontrol" sheetId="9" r:id="rId5"/>
    <sheet name="Popis propustnosti" sheetId="10" r:id="rId6"/>
  </sheets>
  <definedNames>
    <definedName name="_FilterDatabase" localSheetId="1" hidden="1">MH!$A$1:$O$207</definedName>
    <definedName name="_xlnm._FilterDatabase" localSheetId="3" hidden="1">Changelog!$A$1:$I$568</definedName>
    <definedName name="_xlnm._FilterDatabase" localSheetId="1" hidden="1">MH!$A$1:$O$207</definedName>
    <definedName name="Z_136716DF_FEF0_4F54_8A57_D91898BF8FC0_.wvu.Cols" localSheetId="3" hidden="1">Changelog!#REF!</definedName>
    <definedName name="Z_136716DF_FEF0_4F54_8A57_D91898BF8FC0_.wvu.Cols" localSheetId="1" hidden="1">MH!$F:$F,MH!#REF!</definedName>
    <definedName name="Z_136716DF_FEF0_4F54_8A57_D91898BF8FC0_.wvu.FilterData" localSheetId="3" hidden="1">Changelog!$A$1:$I$400</definedName>
    <definedName name="Z_136716DF_FEF0_4F54_8A57_D91898BF8FC0_.wvu.FilterData" localSheetId="1" hidden="1">MH!$A$1:$O$188</definedName>
    <definedName name="Z_BF05D9F7_4996_425B_BF45_DC9D9D0E8E64_.wvu.FilterData" localSheetId="3" hidden="1">Changelog!$A$1:$I$400</definedName>
    <definedName name="Z_BF05D9F7_4996_425B_BF45_DC9D9D0E8E64_.wvu.FilterData" localSheetId="1" hidden="1">MH!$A$1:$O$188</definedName>
  </definedNames>
  <calcPr calcId="191028"/>
  <customWorkbookViews>
    <customWorkbookView name="Public" guid="{136716DF-FEF0-4F54-8A57-D91898BF8FC0}" maximized="1" xWindow="-8" yWindow="-8" windowWidth="2576" windowHeight="1375" tabRatio="708" activeSheetId="1"/>
    <customWorkbookView name="Default" guid="{BF05D9F7-4996-425B-BF45-DC9D9D0E8E64}" maximized="1" xWindow="-8" yWindow="-8" windowWidth="2576" windowHeight="1375" tabRatio="7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8" i="1" l="1"/>
  <c r="F138" i="7" l="1"/>
  <c r="F550" i="7"/>
  <c r="F548" i="7"/>
  <c r="F547" i="7"/>
  <c r="F546" i="7"/>
  <c r="F540" i="7"/>
  <c r="F541" i="7"/>
  <c r="F542" i="7"/>
  <c r="F543" i="7"/>
  <c r="F544" i="7"/>
  <c r="F545" i="7"/>
  <c r="F539" i="7"/>
  <c r="F533" i="7"/>
  <c r="L184" i="1"/>
  <c r="F532" i="7"/>
  <c r="F531" i="7"/>
  <c r="F530" i="7"/>
  <c r="F529" i="7"/>
  <c r="L133" i="1" l="1"/>
  <c r="F517" i="7" l="1"/>
  <c r="F518" i="7"/>
  <c r="F519" i="7"/>
  <c r="F520" i="7"/>
  <c r="F521" i="7"/>
  <c r="F524" i="7"/>
  <c r="F525" i="7"/>
  <c r="F526" i="7"/>
  <c r="F527" i="7"/>
  <c r="F528" i="7"/>
  <c r="F516" i="7" l="1"/>
  <c r="F515" i="7"/>
  <c r="F514" i="7" l="1"/>
  <c r="F513" i="7" l="1"/>
  <c r="L95" i="1" l="1"/>
  <c r="F512" i="7"/>
  <c r="F511" i="7"/>
  <c r="F510" i="7"/>
  <c r="F509" i="7"/>
  <c r="F508" i="7"/>
  <c r="F507" i="7"/>
  <c r="F504" i="7" l="1"/>
  <c r="F503" i="7"/>
  <c r="F502" i="7" l="1"/>
  <c r="F500" i="7"/>
  <c r="F501" i="7"/>
  <c r="L149" i="1"/>
  <c r="L94" i="1"/>
  <c r="L187" i="1"/>
  <c r="L150" i="1"/>
  <c r="L134" i="1"/>
  <c r="L96" i="1"/>
  <c r="L33" i="1"/>
  <c r="L23" i="1"/>
  <c r="L12" i="1"/>
  <c r="L8" i="1"/>
  <c r="L6" i="1"/>
  <c r="L3" i="1"/>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9" i="7"/>
  <c r="F140" i="7"/>
  <c r="F141" i="7"/>
  <c r="F142" i="7"/>
  <c r="F143" i="7"/>
  <c r="F144" i="7"/>
  <c r="F145" i="7"/>
  <c r="F146" i="7"/>
  <c r="F147" i="7"/>
  <c r="F148" i="7"/>
  <c r="F149" i="7"/>
  <c r="F150" i="7"/>
  <c r="F151" i="7"/>
  <c r="F152" i="7"/>
  <c r="F153" i="7"/>
  <c r="F154" i="7"/>
  <c r="F155" i="7"/>
  <c r="F156" i="7"/>
  <c r="F157" i="7"/>
  <c r="F158" i="7"/>
  <c r="F159" i="7"/>
  <c r="F160" i="7"/>
  <c r="F161" i="7"/>
  <c r="F162"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2" i="7"/>
  <c r="F213" i="7"/>
  <c r="F214" i="7"/>
  <c r="F215" i="7"/>
  <c r="F216" i="7"/>
  <c r="F217" i="7"/>
  <c r="F218" i="7"/>
  <c r="F219" i="7"/>
  <c r="F220" i="7"/>
  <c r="F221"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5" i="7"/>
  <c r="F346" i="7"/>
  <c r="F347" i="7"/>
  <c r="F348" i="7"/>
  <c r="F349" i="7"/>
  <c r="F350" i="7"/>
  <c r="F351" i="7"/>
  <c r="F352" i="7"/>
  <c r="F353" i="7"/>
  <c r="F354" i="7"/>
  <c r="F355" i="7"/>
  <c r="F356" i="7"/>
  <c r="F357" i="7"/>
  <c r="F359" i="7"/>
  <c r="F360" i="7"/>
  <c r="F361" i="7"/>
  <c r="F364" i="7"/>
  <c r="F365" i="7"/>
  <c r="F366"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6" i="7"/>
  <c r="F427" i="7"/>
  <c r="F429" i="7"/>
  <c r="F430" i="7"/>
  <c r="F431" i="7"/>
  <c r="F432" i="7"/>
  <c r="F434" i="7"/>
  <c r="F436" i="7"/>
  <c r="F437" i="7"/>
  <c r="F438" i="7"/>
  <c r="F439" i="7"/>
  <c r="F440" i="7"/>
  <c r="F441" i="7"/>
  <c r="F442" i="7"/>
  <c r="F443" i="7"/>
  <c r="F444" i="7"/>
  <c r="F445" i="7"/>
  <c r="F446" i="7"/>
  <c r="F447" i="7"/>
  <c r="F448" i="7"/>
  <c r="F450" i="7"/>
  <c r="F451" i="7"/>
  <c r="F452" i="7"/>
  <c r="F453" i="7"/>
  <c r="F454" i="7"/>
  <c r="F455" i="7"/>
  <c r="F456" i="7"/>
  <c r="F457" i="7"/>
  <c r="F458" i="7"/>
  <c r="F459" i="7"/>
  <c r="F460" i="7"/>
  <c r="F462" i="7"/>
  <c r="F463" i="7"/>
  <c r="F464" i="7"/>
  <c r="F465" i="7"/>
  <c r="F469" i="7"/>
  <c r="F470" i="7"/>
  <c r="F471" i="7"/>
  <c r="F472" i="7"/>
  <c r="F473" i="7"/>
  <c r="F474" i="7"/>
  <c r="F475" i="7"/>
  <c r="F476" i="7"/>
  <c r="F477" i="7"/>
  <c r="F479" i="7"/>
  <c r="F480" i="7"/>
  <c r="F481" i="7"/>
  <c r="F485" i="7"/>
  <c r="F486" i="7"/>
  <c r="F488" i="7"/>
  <c r="F489" i="7"/>
  <c r="F490" i="7"/>
  <c r="F492" i="7"/>
  <c r="F493" i="7"/>
  <c r="F494" i="7"/>
  <c r="F495" i="7"/>
  <c r="F496" i="7"/>
  <c r="F497" i="7"/>
  <c r="F498" i="7"/>
  <c r="F499" i="7"/>
  <c r="M82" i="1" l="1"/>
  <c r="E451" i="7" l="1"/>
  <c r="M192" i="1" l="1"/>
  <c r="M173" i="1" l="1"/>
  <c r="M146" i="1" l="1"/>
  <c r="G65" i="7"/>
  <c r="G81" i="7"/>
  <c r="G2" i="7" l="1"/>
  <c r="G10" i="7"/>
  <c r="G23" i="7"/>
  <c r="G24" i="7"/>
  <c r="G27" i="7"/>
  <c r="G28" i="7"/>
  <c r="G12" i="7"/>
  <c r="G13" i="7"/>
  <c r="G14" i="7"/>
  <c r="G16" i="7"/>
  <c r="G17" i="7"/>
  <c r="G18" i="7"/>
  <c r="G19" i="7"/>
  <c r="G20" i="7"/>
  <c r="G21" i="7"/>
  <c r="G22" i="7"/>
  <c r="G31" i="7"/>
  <c r="G29" i="7"/>
  <c r="G32" i="7"/>
  <c r="G37" i="7"/>
  <c r="G35" i="7"/>
  <c r="G36" i="7"/>
  <c r="G34" i="7"/>
  <c r="G33" i="7"/>
  <c r="G38" i="7"/>
  <c r="G42" i="7"/>
  <c r="G40" i="7"/>
  <c r="G43" i="7"/>
  <c r="G41" i="7"/>
  <c r="G47" i="7"/>
  <c r="G49" i="7"/>
  <c r="G50" i="7"/>
  <c r="G51" i="7"/>
  <c r="G52" i="7"/>
  <c r="G53" i="7"/>
  <c r="G54" i="7"/>
  <c r="G55" i="7"/>
  <c r="G61" i="7"/>
  <c r="G62" i="7"/>
  <c r="G66" i="7"/>
  <c r="G68" i="7"/>
  <c r="G63" i="7"/>
  <c r="G56" i="7"/>
  <c r="G59" i="7"/>
  <c r="G69" i="7"/>
  <c r="G70" i="7"/>
  <c r="G72" i="7"/>
  <c r="G75" i="7"/>
  <c r="G76" i="7"/>
  <c r="G77" i="7"/>
  <c r="G78" i="7"/>
  <c r="G79" i="7"/>
  <c r="G90" i="7"/>
  <c r="G86" i="7"/>
  <c r="G80" i="7"/>
  <c r="G84" i="7"/>
  <c r="G85" i="7"/>
  <c r="G88" i="7"/>
  <c r="G89" i="7"/>
  <c r="G87" i="7"/>
  <c r="G92" i="7"/>
  <c r="G93" i="7"/>
  <c r="G94" i="7"/>
  <c r="G91" i="7"/>
  <c r="G103" i="7"/>
  <c r="G97" i="7"/>
  <c r="G104" i="7"/>
  <c r="G107" i="7"/>
  <c r="G108" i="7"/>
  <c r="G113" i="7"/>
  <c r="G114" i="7"/>
  <c r="G112" i="7"/>
  <c r="G111" i="7"/>
  <c r="G110" i="7"/>
  <c r="G115" i="7"/>
  <c r="G118" i="7"/>
  <c r="G119" i="7"/>
  <c r="G120" i="7"/>
  <c r="G124" i="7"/>
  <c r="G123" i="7"/>
  <c r="G125" i="7"/>
  <c r="G126" i="7"/>
  <c r="G131" i="7"/>
  <c r="G128" i="7"/>
  <c r="G129" i="7"/>
  <c r="G127" i="7"/>
  <c r="G133" i="7"/>
  <c r="G134" i="7"/>
  <c r="G135" i="7"/>
  <c r="G139" i="7"/>
  <c r="G140" i="7"/>
  <c r="G141" i="7"/>
  <c r="G142" i="7"/>
  <c r="G143" i="7"/>
  <c r="G144" i="7"/>
  <c r="G145" i="7"/>
  <c r="G9" i="7"/>
  <c r="G11" i="7" l="1"/>
  <c r="G8" i="7"/>
  <c r="E137" i="7" l="1"/>
  <c r="E145" i="7" l="1"/>
  <c r="E144" i="7"/>
  <c r="E143" i="7"/>
  <c r="E142" i="7"/>
  <c r="E141" i="7"/>
  <c r="E140" i="7"/>
  <c r="E139" i="7"/>
  <c r="E136" i="7"/>
  <c r="E135" i="7"/>
  <c r="E134" i="7"/>
  <c r="E133" i="7"/>
  <c r="E127" i="7" l="1"/>
  <c r="E122" i="7"/>
  <c r="E128" i="7"/>
  <c r="E131" i="7" l="1"/>
  <c r="E126" i="7"/>
  <c r="E125" i="7"/>
  <c r="E123" i="7"/>
  <c r="E124" i="7"/>
  <c r="E121" i="7"/>
  <c r="E120" i="7"/>
  <c r="E119" i="7"/>
  <c r="E115" i="7"/>
  <c r="E110" i="7"/>
  <c r="E111" i="7"/>
  <c r="E103" i="7" l="1"/>
  <c r="E97" i="7"/>
  <c r="E92" i="7" l="1"/>
  <c r="E93" i="7" l="1"/>
  <c r="E94" i="7"/>
  <c r="E95" i="7"/>
  <c r="E91" i="7"/>
  <c r="E87" i="7"/>
  <c r="E89" i="7"/>
  <c r="E88" i="7"/>
  <c r="E85" i="7" l="1"/>
  <c r="E84" i="7"/>
  <c r="E90" i="7"/>
  <c r="E71" i="7"/>
  <c r="E72" i="7"/>
  <c r="E75" i="7"/>
  <c r="E76" i="7"/>
  <c r="E77" i="7"/>
  <c r="E78" i="7"/>
  <c r="E79" i="7"/>
  <c r="E86" i="7"/>
  <c r="E81" i="7"/>
  <c r="E63" i="7" l="1"/>
  <c r="E51" i="7" l="1"/>
  <c r="E52" i="7"/>
  <c r="E53" i="7"/>
  <c r="E54" i="7"/>
  <c r="E55" i="7"/>
  <c r="E2" i="7" l="1"/>
  <c r="E11" i="7"/>
  <c r="E9" i="7"/>
  <c r="E10" i="7"/>
  <c r="E23" i="7"/>
  <c r="E24" i="7"/>
  <c r="E26" i="7"/>
  <c r="E27" i="7"/>
  <c r="E28" i="7"/>
  <c r="E12" i="7"/>
  <c r="E13" i="7"/>
  <c r="E14" i="7"/>
  <c r="E15" i="7"/>
  <c r="E16" i="7"/>
  <c r="E17" i="7"/>
  <c r="E18" i="7"/>
  <c r="E19" i="7"/>
  <c r="E20" i="7"/>
  <c r="E21" i="7"/>
  <c r="E31" i="7"/>
  <c r="E37" i="7"/>
  <c r="E35" i="7"/>
  <c r="E36" i="7"/>
  <c r="E34" i="7"/>
  <c r="E33" i="7"/>
  <c r="E38" i="7"/>
  <c r="E42" i="7"/>
  <c r="E39" i="7"/>
  <c r="E40" i="7"/>
  <c r="E43" i="7"/>
  <c r="E41" i="7"/>
  <c r="E47" i="7"/>
  <c r="E48" i="7"/>
  <c r="E49" i="7"/>
  <c r="E50" i="7"/>
  <c r="E61" i="7"/>
  <c r="E62" i="7"/>
  <c r="E66" i="7"/>
  <c r="E67" i="7"/>
  <c r="E68" i="7"/>
  <c r="E56" i="7"/>
  <c r="E59" i="7"/>
  <c r="E70" i="7"/>
  <c r="E104" i="7"/>
  <c r="E106" i="7"/>
  <c r="E107" i="7"/>
  <c r="E108" i="7"/>
  <c r="E113" i="7"/>
  <c r="E114" i="7"/>
  <c r="E112" i="7"/>
  <c r="E118" i="7"/>
  <c r="E129" i="7"/>
  <c r="E8" i="7"/>
  <c r="M88" i="1" l="1"/>
  <c r="M87" i="1"/>
  <c r="M86" i="1"/>
  <c r="M85" i="1"/>
  <c r="M84" i="1"/>
  <c r="M83" i="1"/>
  <c r="M81" i="1"/>
  <c r="M80" i="1"/>
  <c r="M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Josef Dvořák</author>
  </authors>
  <commentList>
    <comment ref="A1" authorId="0" shapeId="0" xr:uid="{E2642248-CAA8-47E5-9219-78586D39FF78}">
      <text>
        <r>
          <rPr>
            <sz val="9"/>
            <color indexed="81"/>
            <rFont val="Tahoma"/>
            <family val="2"/>
          </rPr>
          <t>ID kontroly = unikátní klíč kontroly</t>
        </r>
      </text>
    </comment>
    <comment ref="B1" authorId="0" shapeId="0" xr:uid="{04BDE076-176A-40F7-9825-97339D5A0DF4}">
      <text>
        <r>
          <rPr>
            <sz val="9"/>
            <color indexed="81"/>
            <rFont val="Tahoma"/>
            <family val="2"/>
          </rPr>
          <t>Jedinečný název kontroly. Navrhuje procesní tým JMHZ</t>
        </r>
      </text>
    </comment>
    <comment ref="C1" authorId="0" shapeId="0" xr:uid="{3294043D-8B16-4C2D-8FFA-0FD6DB746E14}">
      <text>
        <r>
          <rPr>
            <sz val="9"/>
            <color indexed="81"/>
            <rFont val="Tahoma"/>
            <family val="2"/>
          </rPr>
          <t>Id atributů podle datového slovníku, na které se kontrola vztahuje. Například kontrola fomátu RČ se uplatní u všech RČ.</t>
        </r>
      </text>
    </comment>
    <comment ref="L1" authorId="0" shapeId="0" xr:uid="{A3D70739-CBB9-45A1-8BBB-E7B0068613F4}">
      <text>
        <r>
          <rPr>
            <sz val="9"/>
            <color rgb="FF000000"/>
            <rFont val="Tahoma"/>
            <family val="2"/>
          </rPr>
          <t xml:space="preserve">Popis kontroly. Může být vzorec, slovní popis nebo jiná forma. Regex výrazy bude psát Eviden.
</t>
        </r>
        <r>
          <rPr>
            <sz val="9"/>
            <color rgb="FF000000"/>
            <rFont val="Tahoma"/>
            <family val="2"/>
          </rPr>
          <t xml:space="preserve">
</t>
        </r>
        <r>
          <rPr>
            <sz val="9"/>
            <color rgb="FF000000"/>
            <rFont val="Tahoma"/>
            <family val="2"/>
          </rPr>
          <t>podle dokumentu (viz odkaz) - doplnit odkaz a kategorie a la F4, F3 apod. Dle Sjednocení názvu kontrol JMHZ a jejich rozdělení.xlsx (sharepoint.com)</t>
        </r>
      </text>
    </comment>
    <comment ref="M1" authorId="0" shapeId="0" xr:uid="{0E6751D2-5F7A-4C7D-AF90-9077E17FE411}">
      <text>
        <r>
          <rPr>
            <sz val="9"/>
            <color indexed="81"/>
            <rFont val="Tahoma"/>
            <family val="2"/>
          </rPr>
          <t>Jedinečná chybová hláška. Navrhuje tým JMHZ.</t>
        </r>
      </text>
    </comment>
  </commentList>
</comments>
</file>

<file path=xl/sharedStrings.xml><?xml version="1.0" encoding="utf-8"?>
<sst xmlns="http://schemas.openxmlformats.org/spreadsheetml/2006/main" count="5990" uniqueCount="1479">
  <si>
    <t>Název projektu: Zajištění redesignu agendy zaměstnanosti s ohledem na digitalizaci procesů a snížení administrativní zátěže</t>
  </si>
  <si>
    <t xml:space="preserve">Registrační číslo projektu: </t>
  </si>
  <si>
    <t>CZ.31.2.0/0.0/0.0/23_090/0010634</t>
  </si>
  <si>
    <t xml:space="preserve">Verze dokumentu k API: </t>
  </si>
  <si>
    <t>1.4.2.3</t>
  </si>
  <si>
    <t xml:space="preserve">MPSV poskytuje dodavatelům za účelem analýzy dopadů zákona o JMHZ popis datových položek, které budou zaměstnavatelé uvádět v povinných hlášeních podle připravovaného zákona o JMHZ. Popis je poskytován s výhradou případných změn, protože u zákona o JMHZ ani u nařízení vlády, které bude zákonné povinnosti předávat povinná hlášení konkretizovat, ještě nebyl ukončen legislativní proces a v jeho průběhu nejsou vyloučeny změny vyvolané průběhem zbývající části legislativního procesu. Změny mohou být nutné, pokud dojde k uplatnění pozměňovacích návrhů v Senátu a jejich schválení Poslaneckou sněmovnou. Rovněž nelze vyloučit změny v případě zásadních připomínek uplatněných při projednávání nařízení vlády k JMHZ Legislativní radou vlády ČR. </t>
  </si>
  <si>
    <t xml:space="preserve">ID Kontroly
kód chyby DIS = ID Kontroly + 20000
kód chyby cJMHZ = ID kontroly + 40000
</t>
  </si>
  <si>
    <t>Název kontroly</t>
  </si>
  <si>
    <t>Seznam ID atributů, kterých se kontrola týká</t>
  </si>
  <si>
    <t>Oblast atributu z DS (dat. slovník)</t>
  </si>
  <si>
    <t>Typ formuláře
(v závorce identifikátor oblasti chyby na systému DIS)</t>
  </si>
  <si>
    <t>Gestor kontroly</t>
  </si>
  <si>
    <t>Systém realizující prevalidační kontrolu pro ePortál / „n/a“ – not available</t>
  </si>
  <si>
    <t>Propustnost / Nepropustnost kontroly pro prevalidační kontrolu na ePortálu</t>
  </si>
  <si>
    <t>Systém realizující kontrolu [DIS  / cJMHZ / „n/a“ – not available]</t>
  </si>
  <si>
    <t>Propustnost / Nepropustnost kontrol na DIS nebo cJMHZ</t>
  </si>
  <si>
    <t xml:space="preserve">Kategorie kontroly </t>
  </si>
  <si>
    <t>Detailní popis prováděné kontroly</t>
  </si>
  <si>
    <t>Chybová hláška</t>
  </si>
  <si>
    <t>Zdroj kontroly z as-is stavu anebo "nová"</t>
  </si>
  <si>
    <t>Poznámka</t>
  </si>
  <si>
    <t>Počet zaměstnanců se slevou</t>
  </si>
  <si>
    <t>10030
10372</t>
  </si>
  <si>
    <t>Přehled o výši pojistného</t>
  </si>
  <si>
    <t xml:space="preserve">Formulář PVPOJ (pvpoj) </t>
  </si>
  <si>
    <t>ePortál</t>
  </si>
  <si>
    <t>propustná</t>
  </si>
  <si>
    <t>cJMHZ</t>
  </si>
  <si>
    <t>F5</t>
  </si>
  <si>
    <t>Počet zaměstnanců, za které zaměstnavatel uplatňuje slevu na pojistném s vyplněnými údaji jednotlivých zaměstnanců (10372) = "ANO" musí být = Počet zaměstnanců (10030).
---
10030 Počet zaměstnanců
10372 Sleva na pojistném</t>
  </si>
  <si>
    <t>Nesouhlasí počet zaměstnanců, za které zaměstnavatel uplatňuje slevu na pojistném.</t>
  </si>
  <si>
    <t>nová</t>
  </si>
  <si>
    <t>1.4.0.1</t>
  </si>
  <si>
    <t>Sleva na pojistném</t>
  </si>
  <si>
    <t>10032
10031</t>
  </si>
  <si>
    <t>Formulář PVPOJ (pvpoj)</t>
  </si>
  <si>
    <t>nepropustná</t>
  </si>
  <si>
    <t>DIS</t>
  </si>
  <si>
    <t>F4</t>
  </si>
  <si>
    <t>Sleva na pojistném neodpovídá úhrnu vyměřovacích základů zaměstnanců, za které je uplatňována.</t>
  </si>
  <si>
    <t>PVPOJ 2023 1.1</t>
  </si>
  <si>
    <t>OŘ3: ČSSZ-215</t>
  </si>
  <si>
    <t>Vypočítané pojistné k úhradě</t>
  </si>
  <si>
    <t>10033
10029
10032
10487
10545</t>
  </si>
  <si>
    <t>(10033) = (10029 - 10032 - 10487 - 10545)
---
10033 Vypočítané pojistné
10029 Pojistné celkem
10032 Sleva na pojistném zaměstnavatele
10487 Úhrn slev na pojistném zaměstnanců (pracující důchodci)
10545 Úhrn slev na pojistném zaměstnanců (ovocnáři)</t>
  </si>
  <si>
    <t>Pojistné k úhradě neodpovídá vykázánému pojistnému celkem a případně odečítané slevě na pojistném zaměstnavatele či odečítaným úhrnům slev na pojistném zaměstnanců (pracujících důchodců a ovocnářů včetně).</t>
  </si>
  <si>
    <t>Úhrn vyměřovacích základů zaměstnanců zaměstnavatele, kteří nevykonávají činnost v rizikovém zaměstnání nebo činnost zdravotnického záchranáře nebo člena jednotky HZS podniku je roven vyměřovacím základům všech příslušných zaměstnanců</t>
  </si>
  <si>
    <t>10023
10477
10478
10239
10502</t>
  </si>
  <si>
    <t>Úhrn vyměřovacích základů zaměstnanců zaměstnavatele, kteří nevykonávají činnost v rizikovém zaměstnání nebo činnost zdravotnického záchranáře nebo člena jednotky HZS podniku (10023) se pro datové scénáře je vypočten:
1) činnosti K až S: 
 (10239) = "K" až "S" nebo, 
 (10239) = "1" až "9" s příznakem (10502) = "Pracovní vztah specifické skupiny"
2) pěstoun: (10239) = "M",
 (10023) = ∑ (n) vyměřovacích základů dotčených zaměstnanců (10477)
pro ostatní dat. scénáře:  
 (10023) = ∑ (n) vyměřovacích základů dotčených zaměstnanců (10478).
---
10023 Úhrn vyměřovacích základů zaměstnanců, kteří nevykonávají činnost v rizikovém zaměstnání nebo nejsou zdravotnickými záchranáři nebo členy HZS podniku
10477 Částka vyměřovacího základu zaměstnance, ze které je odváděno pojistné
10478 Částka vyměřovacího základu zaměstnance, která vstupuje do částky vyměřovacího základu zaměstnavatele podle § 5a odst. 1 písm. a) ZPSZ
10239 Druh činnosti
10502 Bližší určení pracovněprávního vztahu</t>
  </si>
  <si>
    <t>Úhrn nesouhlasí se součtem vyměřovacích základů dotčených zaměstnanců, kteří nevykonávají činnost v rizikovém zaměstnání nebo činnost zdravotnického záchranáře nebo člena jednotky HZS podniku.</t>
  </si>
  <si>
    <t>OŘ3: ČSSZ-216</t>
  </si>
  <si>
    <t>Pojistné za zaměstnavatele u zaměstnanců,  kteří nevykonávají činnost v rizikovém zaměstnání nebo činnost zdravotnického záchranáře nebo člena jednotky HZS podniku</t>
  </si>
  <si>
    <t>10024
10023</t>
  </si>
  <si>
    <t>Vykázané pojistné neodpovídá vykázánému úhrnu vyměřovacích základů zaměstnanců, kteří nevykonávají činnost v rizikovém zaměstnání nebo činnost zdravotnického záchranáře nebo člena jednotky HZS podniku.</t>
  </si>
  <si>
    <t>Úhrn vyměřovacích základů zaměstnanců, kteří jsou zdravotnickými záchranáři nebo členy HZS podniku</t>
  </si>
  <si>
    <t>10025
10479</t>
  </si>
  <si>
    <t xml:space="preserve">Úhrn vyměřovacích základů zaměstnanců, kteří jsou zdravotnickými záchranáři nebo členy HZS podniku (10025) se = ∑ (n) vyměřovacích základů dotčených zaměstnanců (10479).
---
10025 Úhrn vyměřovacích základů zaměstnanců, kteří jsou zdravotnickými záchranáři nebo členy HZS podniku
10479 Částka vyměřovacího základu zaměstnance, která vstupuje do částky vyměřovacího základu zaměstnavatele podle § 5a odst. 1 písm. b) ZPSZ </t>
  </si>
  <si>
    <t>Úhrn nesouhlasí se součtem vyměřovacích základů dotčených zaměstnanců, kteří jsou zdravotnickými záchranáři nebo členy HZS podniku.</t>
  </si>
  <si>
    <t>Pojistné za zaměstnavatele u zaměstnanců, kteří jsou zdravotnickými záchranáři nebo členy HZS podniku</t>
  </si>
  <si>
    <t>10026
10025</t>
  </si>
  <si>
    <t>Vykázané pojistné neodpovídá vykázanému úhrnu vyměřovacích základů zaměstnanců, kteří jsou zdravotnickými záchranáři nebo členy HZS podniku.</t>
  </si>
  <si>
    <t>Pojistné za zaměstnavatele celkem</t>
  </si>
  <si>
    <t>10027
10024
10026
10484</t>
  </si>
  <si>
    <t xml:space="preserve">Pojistné za zaměstnavatele celkem (10027) = (10024 + 10026 + 10484)
---
10024 Pojistné za zaměstnavatele u zaměstnanců, kteří nevykonávají činnost v rizikovém zaměstnání nebo nejsou zdravotnickými záchranáři nebo členy HZS podniku
10026 Pojistné za zaměstnavatele u zaměstnanců, kteří jsou zdravotnickými záchranáři nebo členy HZS podniku
10484 Pojistné za zaměstnavatele u zaměstnanců, kteří vykonávají rizikové zaměstnání
10027 Pojistné za zaměstnavatele celkem (součet úhrnů)
</t>
  </si>
  <si>
    <t>Vykázané pojistné za zaměstnavatele neodpovídá vykázaným dílčím hodnotám.</t>
  </si>
  <si>
    <t>Pojistné za zaměstnance</t>
  </si>
  <si>
    <t>10028
10370
10502</t>
  </si>
  <si>
    <t>Pojistné za zaměstnance (10028) = ∑ (n) pojistného všech zaměstnanců (10370),
v rámci kontroly se nevyhodnocují datové scénáře, které podle definice neobsahují atribut (10370).
---   
10028 Pojistné za zaměstnance
10370 Sociální pojištění
10502 Bližší určení pracovněprávního vztahu</t>
  </si>
  <si>
    <t>Pojistné za zaměstnance nesouhlasí se součtem pojistného za všechny jednotlivé zaměstnance.</t>
  </si>
  <si>
    <t>1.4.1.2.3</t>
  </si>
  <si>
    <t>Pojistné celkem</t>
  </si>
  <si>
    <t>10029
10028
10027</t>
  </si>
  <si>
    <t>Pojistné celkem (10029) = Pojistné za zaměstnavatele celkem (10027) + Pojistné za zaměstnance (10028).
---   
10027 Pojistné za zaměstnavatele celkem (součet úhrnů)
10028 Pojistné za zaměstnance
10029 Pojistné celkem</t>
  </si>
  <si>
    <t>Vykázané pojistné celkem neodpovídá vykázanému pojistnému za zaměstnance a pojistnému za zaměstnavatele.</t>
  </si>
  <si>
    <t>Maximální možný odpracovaný počet hodin v měsíci pro pracovní/služební poměry (kromě zdravotníků, tam bude muset být nastaven limit v závislosti na platné legislativě v době spuštění pilotu/ostrého provozu)
S ohledem na max. možný počet týdnů v měsíci (5) je limit nastaven na: 5*48 (tj. 40 + 8 hodin přesčasů) =240</t>
  </si>
  <si>
    <t>10268
10239
10249</t>
  </si>
  <si>
    <t>Průběh zaměstnání v daném měsíci</t>
  </si>
  <si>
    <t>Formulář zaměstnance (form)</t>
  </si>
  <si>
    <t>Překročen maximální možný počet odpracovaných hodin, zkontrolujte položku. Uvedená chyba nebrání podání.</t>
  </si>
  <si>
    <t>PŘ3: ČSSZ-180</t>
  </si>
  <si>
    <t>Odpracované hodiny</t>
  </si>
  <si>
    <t>10268
10269</t>
  </si>
  <si>
    <t>Počet odpracovaných hodin (10268) &gt;= počet přesčasových hodin (10269).
---
10268 Počet odpracovaných hodin
10269 Přesčasové hodiny (z odpracovaných)</t>
  </si>
  <si>
    <t>Přesčasové hodiny převyšují odpracované hodiny.</t>
  </si>
  <si>
    <t>Složení počtu neodpracovaných hodin s náhradou či nekrácením mzdy</t>
  </si>
  <si>
    <t>10276
10279</t>
  </si>
  <si>
    <t xml:space="preserve">Počet neodpracovaných hodin s náhradou či nekrácením mzdy (10276) &gt;= Počet neodpracovaných hodin v důsledku čerpání dovolené na zotavenou (10279).
---
10276 Počet neodpracovaných hodin s náhradou či nekrácením mzdy
10279 Počet neodpracovaných hodin v důsledku čerpání dovolené na zotavenou
</t>
  </si>
  <si>
    <t>Chybný počet neodpracovaných hodin s náhradou či nekrácením mzdy.</t>
  </si>
  <si>
    <t>Mzda zúčtovaná</t>
  </si>
  <si>
    <t>10328
10329
10330
10331
10332
10333</t>
  </si>
  <si>
    <t>Mzda</t>
  </si>
  <si>
    <t>Mzda zúčtovaná (10328) &gt;=
Tarifní mzdy (10329)
+ Prémie a odměny pravidelné (10330)
+ Prémie a odměny nepravidelné (10331)
+ Příplatky celkem (10332)
+ Příplatky za práci přesčas (10333)
---   
10328 Mzda za práci zúčtovaná
10329 Tarifní mzdy
10330 Prémie a odměny pravidelné
10331 Prémie a odměny nepravidelné
10332 Příplatky celkem
10333 Příplatky za práci přesčas</t>
  </si>
  <si>
    <t>Mzda zúčtovaná je menší než součet jejích složek.</t>
  </si>
  <si>
    <t>OŘ3: ČSÚ-11</t>
  </si>
  <si>
    <t>Příplatky</t>
  </si>
  <si>
    <t>10332
10334
10335
10336</t>
  </si>
  <si>
    <t>Příplatky celkem (10332) &gt;=
Příplatky za práci v noci (10334)
+ Příplatky za práci o sobotách a nedělích (10335)
+ Příplatky za práci ve svátek (10336)
---   
10332 Příplatky celkem
10334 Příplatky za práci v noci
10335 Příplatky za práci o sobotách a nedělích
10336 Příplatky za práci ve svátek</t>
  </si>
  <si>
    <t>Příplatky jsou nižší než součet jednotlivých příplatků.</t>
  </si>
  <si>
    <t>1.4.1.2.1</t>
  </si>
  <si>
    <t>Kontrola období pro měsíční podání</t>
  </si>
  <si>
    <t>10010
10011</t>
  </si>
  <si>
    <t>Meta atributy</t>
  </si>
  <si>
    <t>Měsíční podání JMHZ (nezarazeno)</t>
  </si>
  <si>
    <t>Vlastník JMHZ</t>
  </si>
  <si>
    <t>Období, za které lze měsíční hlášení podat musí být 01 (10010), 2026 (10011) nebo pozdější.
Pak tedy platí, že období (10010, 10011) &gt;= 01/2026.
---
10010 Měsíc
10011 Rok</t>
  </si>
  <si>
    <t>Měsíční hlášení nelze podat za období před 01/2026.</t>
  </si>
  <si>
    <t>1.4.2</t>
  </si>
  <si>
    <t>Počet přesčasových hodin x příplatky za práci přesčas</t>
  </si>
  <si>
    <t xml:space="preserve">10333
10269
</t>
  </si>
  <si>
    <t xml:space="preserve">Pokud Počet přesčasových hodin (10269) &gt; 0 pak,
Příplatky za práci přesčas (10333) &gt;= 0, 
pro formuláře typu Vězeň (formVezen.xsd) je kontrola ignorována.
---   
10269 Přesčasové hodiny (z odpracovaných)
10333 Příplatky za práci přesčas
</t>
  </si>
  <si>
    <t>Chybí údaj k příplatkům za přesčas.</t>
  </si>
  <si>
    <t>Formát IK MPSV</t>
  </si>
  <si>
    <t xml:space="preserve">Zaměstnanec / Žák / Student </t>
  </si>
  <si>
    <t>n/a</t>
  </si>
  <si>
    <t>Regulární výraz pro IKMPSV (10051): délka 10 číslic, z toho na prvních 9 se aplikuje modulo 11, 10. číslice je kontrolní a odpovídá zbytku z dělení prvních 9 číslic číslem 11
---   
10051 IK MPSV (Osobní identifikační číslo - OIČ)</t>
  </si>
  <si>
    <t>IK MPSV neodpovídá formátu.</t>
  </si>
  <si>
    <t>1.4.2.1</t>
  </si>
  <si>
    <t>Kontrola atributů v rámci slev na pojistném jsou vázany k druhu činnosti v rozsahu 1 až 9</t>
  </si>
  <si>
    <t>10372
10239
10502</t>
  </si>
  <si>
    <t>Vykonávaná pozice zaměstnance</t>
  </si>
  <si>
    <t>Slevu na pojistném zaměstnavatele lze uplatnit, tj. uvést (10372) = „ANO“, pouze u zaměstnance s druhem činnosti (10239) v rozmezí „1“ až „9“ a s bližším určením pracovněprávního vztahu (10502) = „Žádné“.
---
10372 Sleva na pojistném zaměstnavatele
10239 Druh činnosti
10502 Bližší určení pracovněprávního vztahu</t>
  </si>
  <si>
    <t>Slevu na pojistném zaměstnavatele lze uplatnit (uvést "ANO" v atributu 10372) pouze za zaměstnance s druhem činnosti 1 až 9.</t>
  </si>
  <si>
    <t xml:space="preserve">V ostatních případech nesplňujících vstupní podmínku se 10372 neposílá.
</t>
  </si>
  <si>
    <t>1.4.1</t>
  </si>
  <si>
    <t>Pojištění od</t>
  </si>
  <si>
    <t>10354
10355
10005</t>
  </si>
  <si>
    <t>Průběh pojištění v daném měsíci</t>
  </si>
  <si>
    <t>1) datum od (10354) &lt;= datum do (10355)
2) datum od (10354) &lt;= datum vyplnění formuláře (10005)
---   
10005 Datum a čas vyplnění podání
10354 Pojištění od
10355 Pojištění do</t>
  </si>
  <si>
    <t>Chybné datum od.</t>
  </si>
  <si>
    <t>Pojištění do</t>
  </si>
  <si>
    <t>10355
10354
10005</t>
  </si>
  <si>
    <t>1) datum do (10355) &gt; = datum od (10354)
2) datum do (10355) &lt;= datum vyplnění formuláře (10005)
---   
10005 Datum a čas vyplnění podání
10354 Pojištění od
10355 Pojištění do</t>
  </si>
  <si>
    <t>Chybné datum do.</t>
  </si>
  <si>
    <t>Rozsah kratší pracovní/služební doby</t>
  </si>
  <si>
    <t>Uvedený počet hodin překračuje limit stanovený právní úpravou (30 hodin).</t>
  </si>
  <si>
    <t>Vyměřovací základ není vyplněn</t>
  </si>
  <si>
    <t>Je-li Vyměřovací základ uveden, musí být (10245) &gt;= 0
---
10245 Vyměřovací základ</t>
  </si>
  <si>
    <t>Vyměřovací základ nesmí být záporný.</t>
  </si>
  <si>
    <t>PŘ3: ČSSZ-202</t>
  </si>
  <si>
    <t>Datum dosažení expozice NPE</t>
  </si>
  <si>
    <t>10272
10005</t>
  </si>
  <si>
    <t>Datum dosažení expozice NPE (10272) není větší než datum vyplnění podání (10005).
---   
10005 Datum a čas vyplnění podání
10272 Datum dosažení expozice NPE</t>
  </si>
  <si>
    <t>Datum musí být nižší než datum vyplnění podání.</t>
  </si>
  <si>
    <t>Počet odpracovaných hodin v rámci rizikové práce (§ 37d odst. 2 ZDP), práce zdravotnického záchranáře (§ 37d odst. 3) a práce člena jednotky HZS podniku (§ 37d odst. 3) není větší než počet odpracovaných hodin</t>
  </si>
  <si>
    <t>10273
10268</t>
  </si>
  <si>
    <t xml:space="preserve">Počet odpracovaných hodin v rámci rizikové práce je (10273) &lt; = Počtu odpracovaných hodin (10268).
---   
10268 Počet odpracovaných hodin
10273 Počet odpracovaných hodin v rámci rizikové práce (§ 37d odst. 2 ZDP), práce zdravotnického záchranáře (§ 37d odst. 3) a práce člena jednotky HZS podniku (§ 37d odst. 3)  </t>
  </si>
  <si>
    <t>Počet odpracovaných hodin rizikové práce je větší než počet odpracovaných hodin.</t>
  </si>
  <si>
    <t>Počet kalendářních dnů trvání pojištění v daném kalendářním měsíci</t>
  </si>
  <si>
    <t>10356
10010
10011
10537
10538</t>
  </si>
  <si>
    <t>Uvedený počet dnů (10356) &lt;= počet dnů v daném měsíci (10010),  v roce (10011 - pro přestupné roky),
pouze datový scénář odložený příjem (formOdlozenyPrijem.xsd) se vyhodnocuje jinak:
uvedený počet dnů (10356) &lt;= počet dnů v daném měsíci (10537),  v roce (10538 - pro přestupné roky).
---
10356 Počet kalendářních dnů trvání doby důchodového pojištění v daném kalendářním měsíci
10010 Měsíc
10011 Rok
10537 Měsíc, za který je hlášeno
10538 Rok, za který je hlášeno</t>
  </si>
  <si>
    <t>Neodpovídá možnému počtu dnů v kalendářním měsíci.</t>
  </si>
  <si>
    <t>Vyměřovací základ s podmínkami</t>
  </si>
  <si>
    <t>10240
10245
10356
10357
10375
10241
10242</t>
  </si>
  <si>
    <t>1.: je-li druhá pozice údaje Kód ELDP = P pak údaj Vyměřovací základ (10245) musí být uveden
2.: je-li údaj Započtené dny (10356) = údaji Vyloučené doby (10357) a současně je-li druhá pozice údaje Kód ELDP ≠ D, pak údaj Vyměřovací základ (10245) = 0.
3.: je-li v ELDP záznamech zachycena skutečnost, že zaměstnanec dovršil důchodový věk a zároveň jsou splněny následují podmínky:
 a) v ELDP záznamu pro důchod je činnost (druhá pozice údaje) Kód ELDP = D a zároveň údaj Započtené dny (10356) není roven 0,
 b) a v obou ELDP záznamech jsou totožné druhy činností na prvních pozicích v obou kódech ELDP (10245),
 c) a doby platnosti kódu ELDP (10241, 10242) v těchto záznamech na sebe bezprostředně navazují,
pak se údaj Vyměřovací základ v řádku doby pojištění před dovršením důchodového věku uvádí jako (10245) = 0.
4.: je-li druhá pozice údaje Kód ELDP = D a údaj Započtené dny (10356) = 0 a údaj Odečtené doby (10375) = údaji Vyloučené doby (10357), pak se údaj Vyměřovacího základu uvádí jako (10245) = 0.
5.: je-li druhá pozice údaje Kód ELDP (10240) ≠ D nebo (10240) ≠ P a údaj Započtené dny (10356) = 0, pak se údaj Vyměřovací základ uvádí jako (10245) = 0.
---
10240 Kód ELDP
10245 Vyměřovací základ
10356 Počet kalendářních dnů trvání doby důchodového pojištění v daném kalendářním měsíci (Započtené dny)
10357 Vyloučené doby
10375 Odečtené doby
10241 Platnost kódu od
10242 Platnost kódu do</t>
  </si>
  <si>
    <t>Chybně uvedený vyměřovací základ (X. část kontroly).</t>
  </si>
  <si>
    <t>Upřesnění části kontroly, kde se vyskytla chyba, je viditelná pouze na systému DIS.
OŘ3: ČSSZ-206
OŘ3: ČSSZ-205</t>
  </si>
  <si>
    <t>Datum nastání specifické právní skutečnosti</t>
  </si>
  <si>
    <t>10409
10005</t>
  </si>
  <si>
    <t>Souhrnná vrstva</t>
  </si>
  <si>
    <t>Souhrnná vrstva (souhrn)</t>
  </si>
  <si>
    <t>Datum nastání specifické právní skutečnosti (10409) musí být menší než datum podání (10005).
---   
10005 Datum a čas vyplnění podání
10409 Datum nastání specifické právní skutečnosti</t>
  </si>
  <si>
    <t>Datum nastání specifické právní skutečnosti musí být menší než datum podání.</t>
  </si>
  <si>
    <t>Globální kontrola XSD schématu</t>
  </si>
  <si>
    <t>JMHZ obecně</t>
  </si>
  <si>
    <t>Měsíční podání JMHZ (global)</t>
  </si>
  <si>
    <t>T4</t>
  </si>
  <si>
    <t>Kontrola XML proti XSD (kontrola čitelnosti) - zjednodušené XSD</t>
  </si>
  <si>
    <t>Vaše e-Podání neprošlo validací proti XML schématu. Detail chyby:</t>
  </si>
  <si>
    <t>Formulářová kontrola XSD schématu</t>
  </si>
  <si>
    <t>Měsíční podání JMHZ (form)</t>
  </si>
  <si>
    <t>F1</t>
  </si>
  <si>
    <t>Váš formulář neprošel validací proti XML schématu. Detail chyby:</t>
  </si>
  <si>
    <t>1.4.2.2</t>
  </si>
  <si>
    <t>Vyplnění položky Zúčtovaný příjem - celkem</t>
  </si>
  <si>
    <t>Souhrnná data zaměstnance</t>
  </si>
  <si>
    <t>(10286) nesmí být záporné číslo
---
10286 Zúčtovaný příjem - celkem</t>
  </si>
  <si>
    <t>Musí být uvedena hodnota větší nebo rovna nule.</t>
  </si>
  <si>
    <t>OŘ3: ČSSZ-174, DIS řešeno na úrovni XSD</t>
  </si>
  <si>
    <t>Výše vyplaceného měsíčního daňového bonusu</t>
  </si>
  <si>
    <t>Hodnota musí být rovna nule nebo větší rovno než 50 Kč.</t>
  </si>
  <si>
    <t>Přeplatek nebo nedoplatek z ročního zúčtování je roven součtu příslušných položek</t>
  </si>
  <si>
    <t>10321
10322
10323
10239</t>
  </si>
  <si>
    <t xml:space="preserve">Přeplatek nebo nedoplatek z ročního zúčtování (10321),
musí být roven (10322) + (10323). 
Kontrola nepostihuje dat. scénář pronájem mezinárodní síly, (10239) = "12".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t>
  </si>
  <si>
    <t>Hodnota neodpovídá součtu dílčích položek.</t>
  </si>
  <si>
    <t>Roční zúčtování záloh - Přeplatek nebo nedoplatek z ročního zúčtování</t>
  </si>
  <si>
    <t>10321
10322
10323
10420
10454
10320</t>
  </si>
  <si>
    <t>Pokud je uvedeno, že proběhlo roční zúčtování záloh (10320) = "ANO", 
pak musí být vyplněny položky: 10321, 10322, 10323, 10420, 10454.
Pro datový scénář pronájem mezinárodní síly (formMezinarodniPronajemSily.xsd) = "12" musí být vyplněna položka: 10321.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10454 Uplatněno daňové zvýhodnění na děti
10320 Roční zúčtování záloh bylo provedeno</t>
  </si>
  <si>
    <t>Není uvedena hodnota  pro roční zúčtování záloh.</t>
  </si>
  <si>
    <t>Rodné číslo splňuje modulo</t>
  </si>
  <si>
    <t xml:space="preserve">10457
</t>
  </si>
  <si>
    <t>Rodné číslo (10457) nesplňuje modulo pro RČ.
---   
10457 Rodné číslo uživatele</t>
  </si>
  <si>
    <t>Chybně uvedené rodné číslo.</t>
  </si>
  <si>
    <t>1.4.1.2</t>
  </si>
  <si>
    <t>Vyplnění položky Výplatní termín při nastání specifické právní skutečnosti</t>
  </si>
  <si>
    <t>10410
10408</t>
  </si>
  <si>
    <t>Příjem v daném měsíci</t>
  </si>
  <si>
    <t>Pokud je uvedena specifická právní skutečnost (10408), 
pak musí být uveden výplatní termín (10410) u všech součástí podání.
---   
10408 Specifická právní skutečnost
10410 Výplatní termín při nastání specifické právní skutečnosti</t>
  </si>
  <si>
    <t>Výplatní termín musí být uveden.</t>
  </si>
  <si>
    <t>Pořadí balíku dat</t>
  </si>
  <si>
    <t>10002
10003</t>
  </si>
  <si>
    <t>T5</t>
  </si>
  <si>
    <t xml:space="preserve">Pořadí balíku (10002) nesmí být vyšší, než počet balíků (10003).
---   
10002 Pořadí balíku dat
10003 Počet balíků dat
</t>
  </si>
  <si>
    <t>Pořadí balíku nesmí být vyšší než počet balíků.</t>
  </si>
  <si>
    <t>Správnost kódu ELDP</t>
  </si>
  <si>
    <t>10240
10239</t>
  </si>
  <si>
    <t>První pozice kódu ELDP (10240) musí odpovídat  kódu položky v číselníku Druh činnosti (10239).
---   
10239 Druh činnosti
10240 Kód ELDP</t>
  </si>
  <si>
    <t>Kód ELDP neodpovídá číselníku Druh činnosti.</t>
  </si>
  <si>
    <t>atribut (10239) Druh činnosti výchází z dat v registrace zaměstnance</t>
  </si>
  <si>
    <t>Datum a čas vyplnění podání</t>
  </si>
  <si>
    <t>T6</t>
  </si>
  <si>
    <t>(10005) &lt;= aktuálnímu datu.
---
10005 Datum a čas vyplnění podání</t>
  </si>
  <si>
    <t>Datum vyplnění podání musí být nižší nebo rovno aktuálnímu datu.</t>
  </si>
  <si>
    <t>Měsíc</t>
  </si>
  <si>
    <t>(10010, 10011) &lt; aktuální kalendářní datum (měsíc a rok).
---
10010 Měsíc
10011 Rok</t>
  </si>
  <si>
    <t>Měsíc musí být nižší aktuálnímu měsíci a roku.</t>
  </si>
  <si>
    <t>opraveno v rámci 3.kola OŘ - ČSSZ 182</t>
  </si>
  <si>
    <t>Počet formulářů v balíků musí být maximálně jako Počet formulářů celkem</t>
  </si>
  <si>
    <t>10015
10488</t>
  </si>
  <si>
    <t>(10015) &lt;= (10488)
---
10015 Počet formulářů v balíku dat
10488 Počet formulářů celkem</t>
  </si>
  <si>
    <t>Počet formulářů v balíku musí být maximálně jako Počet formulářů celkem.</t>
  </si>
  <si>
    <t>Stanovený fond pro danou profesi (v hodinách měsíčně)</t>
  </si>
  <si>
    <t>(10259) &gt;= 0
---
10259 Pracovní doba stanovená pro danou profesi (v hodinách měsíčně)</t>
  </si>
  <si>
    <t>Stanovený fond pro danou profesi musí být kladná nebo nulová hodnota.</t>
  </si>
  <si>
    <t>Sjednaný fond pracovní doby (v hodinách měsíčně)</t>
  </si>
  <si>
    <t>(10260) &gt;=  0
---
10260 Pracovní doba sjednaná (v hodinách měsíčně)</t>
  </si>
  <si>
    <t>Sjednaný fond pracovní doby musí být kladná nebo nulová hodnota.</t>
  </si>
  <si>
    <t>Stanovená týdenní pracovní doba zaměstnance (§ 79 zákoníku práce)</t>
  </si>
  <si>
    <t>(10261) &gt;= 0
---
10261 Stanovená týdenní pracovní doba zaměstnance (§79 zákoníku práce)</t>
  </si>
  <si>
    <t>Stanovená týdenní pracovní doba musí být kladná hodnota.</t>
  </si>
  <si>
    <t>Osvobozené příjmy ze zúčtovaných příjmů - celkem</t>
  </si>
  <si>
    <t>10289
10286</t>
  </si>
  <si>
    <t>(10289) =&lt; (10286)
---
10289 Osvobozené příjmy ze zúčtovaných příjmů - celkem
10286 Zúčtovaný příjem - celkem</t>
  </si>
  <si>
    <t>Hodnota osvobozených příjmů nesmí být vyšší než zúčtovaný příjem - celkem.</t>
  </si>
  <si>
    <t>Počet dní nesmí být vyšší než počet kalendářních dní v daném měsíci</t>
  </si>
  <si>
    <t>10357
10358
10359
10360
10362
10536
10366
10473
10474
10475
10375
10462
10463
10464
10465
10466
10468
10469
10010
10011
10537
10538</t>
  </si>
  <si>
    <t>Hodnota pro jednotlivé atributy ve výčtu nesmí být vyšší než počet dní v daném měsíci (10010) v roce (10011 - pro přestupné roky),
pouze datový scénář odložený příjem (formOdlozenyPrijem.xsd) se vyhodnocuje jinak:
hodnota pro jednotlivé atributy ve výčtu nesmí být vyšší než počet dní v daném měsíci (10537) v roce (10538 - pro přestupné roky).
platí pro atributy níže:
---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10366 Vyloučené dny podle § 18 odst. 7 zákona č. 187/2006 Sb.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čerpání neplaceného volna
10010 Měsíc
10011 Rok
10537 Měsíc, za který je hlášeno
10538 Rok, za který je hlášeno</t>
  </si>
  <si>
    <t>Hodnota nesmí být vyšší než počet dní v daném měsíci.</t>
  </si>
  <si>
    <t>"Platnost kódu od/do" se týká aktuálního měsíce</t>
  </si>
  <si>
    <t>10241
10242
10537
10538
10010
10011</t>
  </si>
  <si>
    <t>Měsíc z intervalu (10241, 10242) musí být v měsíci, za který se podání podává (10010, 10011),
pouze datový scénář odložený příjem (formOdlozenyPrijem.xsd) se vyhodnocuje jinak:
datum z intervalu (10241, 10242) musí být v měsíci, za který se Odložený příjem eviduje (10537, 10538).
V rámci formuláře může být evidováno více měsíců Odloženého příjmu, kontrolu je potřeba provést u každého z nich.
---
10241 Platnost kódu od
10242 Platnost kódu do
10537 Měsíc, za který je hlášeno
10538 Rok, za který je hlášeno
10010 Měsíc
10011 Rok</t>
  </si>
  <si>
    <t>Platnost Kódu ELDP neodpovídá měsíci, za který je podáváno, v případě odloženého příjmu musí korespondovat se zadaným měsícem.</t>
  </si>
  <si>
    <t>Platnost kódu od je menší než Platnost kódu do</t>
  </si>
  <si>
    <t>10241
10242</t>
  </si>
  <si>
    <t xml:space="preserve">Platnost kódu od (10241) musí být rovna nebo menší, než Platnost kódu do (10242).
---
10241 Platnost kódu od
10242 Platnost kódu do
</t>
  </si>
  <si>
    <t>Datum kódu "od" musí být rovno nebo nižší než datum kódu "do".</t>
  </si>
  <si>
    <t>OŘ3: ČSSZ-186</t>
  </si>
  <si>
    <t>Uvedení identifikace dočasného přidělení</t>
  </si>
  <si>
    <t>10251
10252
10457
10492
10493
10494</t>
  </si>
  <si>
    <t xml:space="preserve">Pokud (10251) = "ANO",
pak musí být vyplněna buď jedna nebo druhá hodnota nebo třetí množina hodnot: 
1) (10252) XOR 
2) (10457) XOR 
3) ((10492) AND (10493) AND (10494)).
---
10251 Zaměstnání za účelem dočasného přidělení u uživatele
10252 IČO uživatele
10457 Rodné číslo uživatele
10492 Kód státu zahraniční právnické osoby nebo zahraniční fyzické osoby
10493 Registrační číslo zahraniční právnické osoby nebo identifikace zahraniční fyzické osoby
10494 Název zahraniční právnické osoby nebo zahraniční fyzické osoby
</t>
  </si>
  <si>
    <t>Není uvedena identifikace dočasného přidělení.</t>
  </si>
  <si>
    <t>Kontrola na Zúčtovaný příjem - z toho odměny členů orgánů právnických osob, kteří jsou daňovými nerezidenty ČR</t>
  </si>
  <si>
    <t>10416
10286</t>
  </si>
  <si>
    <t>(10416) &lt;= (10286)
---
10286 Zúčtovaný příjem - celkem
10416 Zúčtovaný příjem - z toho odměny členů orgánů právnických osob, kteří jsou daňovými nerezidenty ČR</t>
  </si>
  <si>
    <t>Odměna člena orgánu právnických osob je vyšší než zúčtovaný příjem.</t>
  </si>
  <si>
    <t>Pořadí pro určení výše daňového zvýhodnění tvoří řadu</t>
  </si>
  <si>
    <t>Při vyplňování (10440) nelze uplatnit dítě s vyšším pořadím pokud v daném měsící nejsou uvedeny děti, které jsou uvedeny s nižším pořadím nebo s "N".
---
10440 Pořadí pro určení výše daňového zvýhodnění</t>
  </si>
  <si>
    <t>Nelze uplatnit dítě s vyšším pořadím, pokud v daném měsíci nejsou uvedeny děti s nižším pořadím nebo s "N".</t>
  </si>
  <si>
    <t>Pro 3 děti a více je přiřazováno pořadí 1, 2, 3 a pro další dítě (4té atd.) platí, že  pořadí pro určení výše daňového zvýhodnění (10440) je 3.
Za dítě, na které není uplatňováno daňové zvýhodnění, je vyplněna hodnota N.</t>
  </si>
  <si>
    <t>Počet měsíců uplatnění slevy souhlasí s možným počtem uplatnění</t>
  </si>
  <si>
    <t>10430
10425</t>
  </si>
  <si>
    <t>Pokud je sleva uplatněna (10425) = "ANO"
pak, počet měsíců uplatnění slevy nabývá hodnoty 1 až 12, 
(10430) = &lt;1;12&gt;.
---
10425 Držitelka / držitel karty ZTP/P
10430 Počet měsíců uplatnění slevy - z toho počet měsíců ZTP/P</t>
  </si>
  <si>
    <t>Chybná hodnota v počtu měsíců uplatnění slevy ve dvojnásobné výši (ZTP/P).</t>
  </si>
  <si>
    <t>Při uplatnění daňového zvýhodnění na děti je vyplněno alespoň 1 dítě (roční zúčtování)</t>
  </si>
  <si>
    <t>10446
10447
10448
10451
10454</t>
  </si>
  <si>
    <t xml:space="preserve">Pokud je (10454) = "ANO", pak jsou vyplněny všechny povinné atr. z podtřídy "Vyživované děti".
 ---
10446 Jméno
10447 Příjmení
10448 Datum narození nebo 10449 Rodné číslo
10451 Pořadí pro určení výše daňového zvýhodnění v jednotlivých měsících
10454 Uplatněno daňové zvýhodnění na děti
</t>
  </si>
  <si>
    <t>Nejsou vyplněny údaje za dítě.</t>
  </si>
  <si>
    <t>Povinné RČ nebo datum narození jiné vyživující osoby ve společně hospodařící domácnosti</t>
  </si>
  <si>
    <t>10433
10434</t>
  </si>
  <si>
    <t>Musí být vyplněno buď RČ (10434) nebo datum narození (10433) vyživující osoby.
---   
10433 Datum narození
10434 Rodné číslo</t>
  </si>
  <si>
    <t>Chybí rodné číslo nebo datum narození jiné vyživující osoby ve společně hospodařící domácnosti.</t>
  </si>
  <si>
    <t>Povinné RČ nebo datum narození vyživovaného dítěte</t>
  </si>
  <si>
    <t>10437
10438</t>
  </si>
  <si>
    <t>Musí být vyplněno buď RČ (10438) nebo datum narození  (10437) vyživovaného dítěte.
---   
10437 Datum narození
10438 Rodné číslo</t>
  </si>
  <si>
    <t>Chybí rodné číslo nebo datum narození vyživovaného dítěte.</t>
  </si>
  <si>
    <t>Povinné RČ nebo datum narození manžela/manželky</t>
  </si>
  <si>
    <t>10424
10423</t>
  </si>
  <si>
    <t>Musí být vyplněno buď RČ (10423) nebo datum narození (10424) manžela/manželky
---   
10423 Rodné číslo manželky / manžela
10424 Datum narození manželky / manžela</t>
  </si>
  <si>
    <t>Chybí rodné číslo nebo datum narození manžela/manželky.</t>
  </si>
  <si>
    <t>10370
10477</t>
  </si>
  <si>
    <t>Pojistné za zaměstnance neodpovídá vyměřovacímu základu zaměstnance.</t>
  </si>
  <si>
    <t>OŘ: ČSSZ-220</t>
  </si>
  <si>
    <t>Kontrola vyplnění vyloučených dob dle § 16 odst. 4 písm</t>
  </si>
  <si>
    <t>10357
10358
10359
10360
10362
10536</t>
  </si>
  <si>
    <t>Pokud (10357) &gt; 0,
pak platí že, 10357 = (10358 + 10359 + 10360 + 10362 + 10536)
---
10357 Vyloučené doby - doba trvání omluvných důvodů uvedených v § 16 odst. 4 písm. a)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t>
  </si>
  <si>
    <t>Vyloučené doby - doba trvání omluvných důvodů uvedených v § 16 odst. 4 písm. a) zákona č. 155/1995 Sb. musí být rovna sumě atributů: Počet dnů trvání dočasné pracovní neschopnosti, Počet dnů čerpání peněžité pomoci v mateřství (do dne předcházejícímu porodu), Počet dnů ošetřování dítěte nebo péče o ně nebo ošetřování jiného člena domácnosti, za které náleží ošetřovné/dlouhodobé ošetřovné, Počet dnů čerpání otcovské, Počet dnů podle § 16 odst. 4 písm. j) zákona č. 155/1995 Sb.</t>
  </si>
  <si>
    <t>Kontrola vyplnění data nastání specifické právní skutečnosti</t>
  </si>
  <si>
    <t>10408
10409</t>
  </si>
  <si>
    <t>Pokud je uvedena Typ specifické právní skutečnsti (10408), 
pak musí být vyplněna položka Datum nastání specifické právní skutečnosti (10409).
---
10408 Specifická právní skutečnost
10409 Datum nastání specifické právní skutečnosti</t>
  </si>
  <si>
    <t>Není vyplněno datum nastání specifické právní skutečnosti.</t>
  </si>
  <si>
    <t>Kontrola vyplnění údaje za manžela / manželku (roční zúčtování)</t>
  </si>
  <si>
    <t>10420
10421
10422
10423
10424
10425
10426</t>
  </si>
  <si>
    <t>Pokud je (10420) = "ANO",
pak musí být vyplněny položky (10421), (10422), (10423) nebo (10424), (10425), (10426).
---
10421 Jméno manželky / manžela
10422 Příjmení manželky / manžela
10423 Rodné číslo manželky / manžela nebo 10424 Datum narození manželky / manžela
10425 Držitelka / držitel karty ZTP/P
10426 Počet měsíců uplatnění slevy
10420 Uplatněna sleva na manželku / manžela</t>
  </si>
  <si>
    <t>Nejsou uvedena všechna povinná pole pro uplatnění slevy za manžela / -ku.</t>
  </si>
  <si>
    <t>Kontrola na vyplnění údajů další vyživující osoby (roční zúčtování)</t>
  </si>
  <si>
    <t>10441
10442
10443
10444
10445
10455</t>
  </si>
  <si>
    <t xml:space="preserve">Pokud je (10455) = "ANO",
musí být vyplněny položky (10441), (10442), (10443) nebo (10444), (10445).
---
10441 Jméno
10442 Příjmení
10443 Datum narození nebo 10444 Rodné číslo
10445 Měsíce vyživování
10455 Vyživuje tytéž děti v téže společně hospodařící domácnosti i jiná osoba
</t>
  </si>
  <si>
    <t>Nejsou vyplněny údaje za další vyživující osobu.</t>
  </si>
  <si>
    <t>Kontrola na vyplnění údajů další vyživující osoby</t>
  </si>
  <si>
    <t>10453
10431
10432
10433
10434</t>
  </si>
  <si>
    <t>Pokud je (10453) = "ANO",
musí být vyplněny položky (10431), (10432), (10433) nebo (10434).
---
10431 Jméno
10432 Příjmení
10433 Datum narození nebo 10434 Rodné číslo
10453 Vyživuje tytéž děti v téže společně hospodařící domácnosti i jiná osoba</t>
  </si>
  <si>
    <t>Při uplatnění daňového zvýhodnění na děti je vyplněno alespoň 1 dítě</t>
  </si>
  <si>
    <t>10303
10435
10436
10437
10438
10440
10439</t>
  </si>
  <si>
    <t>Pokud (10303) &gt; 0,
pak musí být vyplněny všechny povinné atr. z třídy "Výpočet zálohy na daň" a podtřídy "Vyživované děti"
---
10435 Jméno
10436 Příjmení
10437 Datum narození nebo 10438 Rodné číslo
10440 Pořadí pro určení výše daňového zvýhodnění
10303 Měsíční daňové zvýhodnění na děti
10439 Průkaz ZTP/P</t>
  </si>
  <si>
    <t>Nejsou vyplněny údaje za děti.</t>
  </si>
  <si>
    <t>Číslo měsíce</t>
  </si>
  <si>
    <t xml:space="preserve">Uvedené číslo měsíce (10010) = &lt;1,12&gt;.
---
10010 Měsíc
</t>
  </si>
  <si>
    <t>Číslo měsíce musí být v rozsahu 1-12 včetně.</t>
  </si>
  <si>
    <t>Kontrola, že datum od je nižší nebo roven než datum do (průběh studia)</t>
  </si>
  <si>
    <t>10263
10264</t>
  </si>
  <si>
    <t>Průběh teoretické a praktické přípravy</t>
  </si>
  <si>
    <t>Datum od (10263) musí být nižší nebo roven než Datum do (10264).
---
10263 Datum od
10264 Datum do</t>
  </si>
  <si>
    <t>Datum od musí být nižší než Datum do.</t>
  </si>
  <si>
    <t>OŘ3: ČSSZ-203</t>
  </si>
  <si>
    <t>Rok</t>
  </si>
  <si>
    <t>10011
10010</t>
  </si>
  <si>
    <t>Měsíc (10010) a rok (10011), za které je podávno, musí být vyšší nebo rovno "leden 2026".
---
10010 Měsíc
10011 Rok</t>
  </si>
  <si>
    <t>JMHZ neslouží pro hlášení za zvolené období.</t>
  </si>
  <si>
    <t>OŘ3: ČSSZ-210</t>
  </si>
  <si>
    <t>Kontrola roku pro podání opravného hlášení.</t>
  </si>
  <si>
    <t xml:space="preserve">Opravné hlášení lze podat nejpozději do 10 let (10006) od konce kalendářního roku (10011), ve kterém byl zaměstnavatel povinen podat jednotné měsíční hlášení, které je opravováno (10007).
---
10011 Rok
10006 Datum a čas přijetí podání
10007 Typ podání
</t>
  </si>
  <si>
    <t>Zvolený rok přesahuje období pro hlášení do JMHZ.</t>
  </si>
  <si>
    <t>Kontrola správnosti Kódu ELDP při zaměstnání malého rozsahu</t>
  </si>
  <si>
    <t>10240
10243</t>
  </si>
  <si>
    <t>1.: je-li první pozice údaje Kód ELDP (10240) = "T", "U", "V", "W", "X", "Y", "Z", "ZA", "ZB", "ZC" pak hodnota Malý rozsah (10243) nesmí být = "A"
2.: je-li třetí pozice údaje Kód (10240)= "B", "F", "J", "V", "T", pak hodnota Malý rozsah (10243) nesmí být = "A"
3.: je-li druhý pozice údaje Kód (10240) = "P", pak hodnota údaje Malý rozsah (10243) nesmí být = "A"
---
10240 Kód ELDP
10243 Zaměstnání malého rozsahu</t>
  </si>
  <si>
    <t>U daného kódu ELDP není možné zaměstnání malého rozsahu.</t>
  </si>
  <si>
    <t>AS-IS</t>
  </si>
  <si>
    <t>OŘ3: ČSSZ-213</t>
  </si>
  <si>
    <t>Počet kalendářních dnů trvání pojištění v daném kalendářním měsíci - interval</t>
  </si>
  <si>
    <t>10356
10355
10354</t>
  </si>
  <si>
    <t>Uvedený počet dnů (10356) &lt;= (10355) - (10354)
---
10356 Počet kalendářních dnů doby důchodového pojištění v daném kalendářním měsíci
10354 Pojištění od
10355 Pojištění do</t>
  </si>
  <si>
    <t>Počet kalendářních dnů neodpovídá uvedeným datům trvání pojištění v daném měsíci.</t>
  </si>
  <si>
    <t>OŘ: 204-ČSSZ</t>
  </si>
  <si>
    <t>Uvedení trvání pojištění v daném měsíci</t>
  </si>
  <si>
    <t>10356
10375
10240
10354
10355</t>
  </si>
  <si>
    <t>1.: Je-li v údaji Kód ELDP na druhé pozici "V", pak údaj Započtené dny (10356) &lt; nebo = Σ dnů z intervalu od (10354) – do (10355).
2.: Je-li druhá pozice údaje Kód ELDP = "P", pak údaj Započtené dny  (10356) = 0.
3.: Je-li druhá pozice údaje Kód ELDP různý od "P" a "V" a zároveň třetí pozice údaje Kód ELDP roven "T" a zároveň jsou uvedeny Odečtené doby (10375), pak hodnota údaje Započtené dny (10356) se musí rovnat součtu dnů z intervalu (od (10354) – do (10355)) - Odečtené doby (10375).
---
10356 Počet kalendářních dnů trvání doby důchodového pojištění v daném kalendářním měsíci (Započtené dny)
10375 Odečtené doby
10240 Kód ELDP
10354 Pojištění od
10355 Pojištění do</t>
  </si>
  <si>
    <t>Uvedená doba trvání pojištění neodpovídá kódu ELDP.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</si>
  <si>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
OŘ: ČSSZ-214</t>
  </si>
  <si>
    <t>Vyplnění důvodu uplatnění slevy</t>
  </si>
  <si>
    <t>10374
10372</t>
  </si>
  <si>
    <t>Pokud je (10372) = "ANO" pak,
Důvod uplatnění slevy (10374) musí být vyplněn
---
10372 Sleva na pojistném
10374 Důvod uplatnění slevy</t>
  </si>
  <si>
    <t>Důvod uplatnění slevy musí být vyplněn, pokud je za zaměstnance uplatněna sleva na pojistném zaměstnavatele.</t>
  </si>
  <si>
    <t>OŘ3: ČSSZ-51</t>
  </si>
  <si>
    <t>Kratší rozsah pracovní/služební doby musí být vyplněn</t>
  </si>
  <si>
    <t>10373
10372
10374</t>
  </si>
  <si>
    <t>Pokud je (10372) = „ANO“ a současně Důvod uplatnění slevy (10374) nabývá hodnot „A“ až „F“, musí být vyplněn údaj Kratší rozsah pracovní/služební doby (10373). Pro ostatní hodnoty atributu (10374) nesmí být atribut (10373) vyplněn.
---
10372 Sleva na pojistném zaměstnavatele
10373 Rozsah kratší pracovní/služební doby
10374 Důvod uplatnění slevy</t>
  </si>
  <si>
    <t>Kratší rozsah služební doby musí být vyplněn pro důvod uplatnění slevy A až F, jinak nesmí nabývát hodnot.</t>
  </si>
  <si>
    <t>Neuvedení požadavku na příspěvek APZ v aktuálním měsíci, když v předchozím měsíci byl uveden</t>
  </si>
  <si>
    <t>10232
10010</t>
  </si>
  <si>
    <t>Pokud zaměstnavatel v měsíčním hlášení nevyplní atribut APZ (10232 = "ANO"), ačkoliv ho v předchozím měsíci(10010) uvedl, bude na tuto skutečnost upozorněn.
---
10010 Měsíc
10232 Mzdový příspěvek v rámci nástrojů APZ</t>
  </si>
  <si>
    <t>V minulém měsíci byl uveden požadavek na příspěvek APZ.</t>
  </si>
  <si>
    <t>Úhrn vyměřovacích základů zaměstnanců zaměstnavatele, kteří vykonávají činnost v rizikovém zaměstnání</t>
  </si>
  <si>
    <t>10483
10480</t>
  </si>
  <si>
    <t>Úhrn vyměřovacích základů zaměstnanců zaměstnavatele, kteří vykonávají činnost v rizikovém zaměstnání (10483) se = ∑ (n) vyměřovacích základů dotčených zaměstnanců (10480).
---
10480 Částka vyměřovacího základu zaměstnance, která vstupuje do částky vyměřovacího základu zaměstnavatele podle § 5a odst. 1 písm. c) ZPSZ 
10483 Úhrn vyměřovacích základů zaměstnanců, kteří vykonávají rizikové zaměstnání</t>
  </si>
  <si>
    <t>Úhrn nesouhlasí se součtem vyměřovacích základů dotčených zaměstnanců, kteří vykonávají činnost v rizikovém zaměstnání.</t>
  </si>
  <si>
    <t>Variabilní symbol zaměstnavatele</t>
  </si>
  <si>
    <t>Zaměstnavatel  / Škola / Vzdělávací zařízení</t>
  </si>
  <si>
    <t>Standardní kontrola tvaru VS a Kontrola vůči registru zaměstnavatelů.
---
10221 Variabilní symbol</t>
  </si>
  <si>
    <t>Variabilní symbol není platný.</t>
  </si>
  <si>
    <t>Překážky na straně zaměstnance s náhradou mzdy/platu - počet neodpracovaných hodin</t>
  </si>
  <si>
    <t>10471
10260</t>
  </si>
  <si>
    <t>Hodnota Překážky na straně zaměstnance s náhradou mzdy/platu - počet neodpracovaných hodin (10471) nesmí být vyšší než Pracovní doba sjednaná (v hodinách měsíčně) (10260).
---
10260 Pracovní doba sjednaná (v hodinách měsíčně)
10471 Překážky na straně zaměstnance s náhradou mzdy/platu - počet neodpracovaných hodin</t>
  </si>
  <si>
    <t>Hodnota Překážky na straně zaměstnance s náhradou mzdy/platu - počet neodpracovaných hodin nesmí být vyšší než Pracovní doba sjednaná (v hodinách měsíčně).</t>
  </si>
  <si>
    <t>Překážky na straně zaměstnavatele - počet neodpracovaných hodin</t>
  </si>
  <si>
    <t>10472
10260</t>
  </si>
  <si>
    <t>Hodnota Překážky na straně zaměstnavatele - počet neodpracovaných hodin (10472) nesmí být vyšší než Sjednaný fond pracovní doby (v hodinách měsíčně) (10260).
---
10260 Sjednaný fond pracovní doby (v hodinách měsíčně)
10472 Překážky na straně zaměstnavatele - počet neodpracovaných hodin</t>
  </si>
  <si>
    <t>Hodnota Překážky na straně zaměstnavatele - počet neodpracovaných hodin nesmí být vyšší než Sjednaný fond pracovní doby (v hodinách měsíčně).</t>
  </si>
  <si>
    <t>Specifická právní skutečnost</t>
  </si>
  <si>
    <t>Hodnota musí být z číselníku.
---
10408 Specifická právní skutečnost</t>
  </si>
  <si>
    <t>Typ kolektivní smlouvy/dohody</t>
  </si>
  <si>
    <t>Hodnota musí být z číselníku
---
10214 Kolektivní smlouva/dohoda</t>
  </si>
  <si>
    <t>Forma vlastnictví</t>
  </si>
  <si>
    <t>Hodnota musí být z číselníku
---
10220 Forma</t>
  </si>
  <si>
    <t>Kód obce</t>
  </si>
  <si>
    <t>Hodnota musí být z číselníku
---
10230 Kód obce</t>
  </si>
  <si>
    <t>Kód státu</t>
  </si>
  <si>
    <t>Hodnota musí být z číselníku
---
10231 Stát</t>
  </si>
  <si>
    <t>Nástroj opatření - APZ</t>
  </si>
  <si>
    <t>Hodnota musí být z číselníku
---
10233 Nástroj (opatření)</t>
  </si>
  <si>
    <t>Druh činnosti</t>
  </si>
  <si>
    <t>Hodnota musí být z číselníku
---
10239 Druh činnosti</t>
  </si>
  <si>
    <t>Kategorizace rizika</t>
  </si>
  <si>
    <t>Hodnota musí být z číselníku
---
10274 Kategorizace rizika</t>
  </si>
  <si>
    <t>Kód ELDP</t>
  </si>
  <si>
    <t>Hodnota musí být z číselníku
---
10240 Kód ELDP</t>
  </si>
  <si>
    <t>Důvod uplatnění slevy</t>
  </si>
  <si>
    <t>Hodnota musí být z číselníku
---
10374 Důvod uplatnění slevy</t>
  </si>
  <si>
    <t>Mzdový příspěvek v rámci nástrojů APZ</t>
  </si>
  <si>
    <t>10232
10233</t>
  </si>
  <si>
    <t>Pokud je (10232) = "ANO",
potom musí být vyplněn (10233).
---
10232 Mzdový příspěvek v rámci nástrojů APZ
10233 Nástroj (opatření)</t>
  </si>
  <si>
    <t>Chybí nástroj v rámci APZ.</t>
  </si>
  <si>
    <t>Pokud vznikla účast na pojistném, je třeba vyplnit alespoň jeden typ vyměřovacího základu zaměstnavatele podle § 5a odst. 1 písm. a, b nebo c</t>
  </si>
  <si>
    <t xml:space="preserve">10023
10025
10483
</t>
  </si>
  <si>
    <t xml:space="preserve">Atributy musí být vyplněny:
1) (10023, 10025, 10483) = 0
2) nebo v jedné z položek (10023, 10025, 10483) musí být nenulová kladná hodnota.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10483 Úhrn vyměřovacích základů zaměstnanců, kteří vykonávají rizikové zaměstnání
</t>
  </si>
  <si>
    <t>Je potřeba vyplnit alespoň jednu částku vyměřovacího základu zaměstnavatele nebo nuly.</t>
  </si>
  <si>
    <t>Kontrola na uplatnění slevy na pojistném zaměstnavatele v rámci splatnosti pojistného</t>
  </si>
  <si>
    <t>10032
10006
10010
10011
10016</t>
  </si>
  <si>
    <t>Pokud je (10016) = "R" a současně (10032) &gt; 0 a (10006) je po lhůtě splatnosti pojistného (lhůta se určuje podle atributů (10010), (10011) na DIS pomocí kalendáře splatnosti),
pak slevu na pojistném zaměstnavatele (10032) nelze uplatnit.
---
10032 Sleva na pojistném zaměstnavatele
10006 Datum a čas přijetí podání
10010 Měsíc
10011 Rok
10016 Typ formuláře</t>
  </si>
  <si>
    <t>Slevu na pojistném zaměstnavatele nelze uplatnit po lhůtě splatnosti pojistného.</t>
  </si>
  <si>
    <t>DŮLEŽITÉ:
tato kontrola 164 bude pro podání za měsíce 1,2,3/2026 vypnuta, tento bypass platí do 30. 06. 2026
vysvětlení lhůta splatnosti: pojistné je splatné od 1. do 20. dne následujícího kalendářního měsíce. Připadne-li 20. den na sobotu, neděli nebo státní svátek, považuje se za den splatnosti nejbližší následující pracovní den.</t>
  </si>
  <si>
    <t>Kontrola vyplnění vyloučených dob dle  § 18 odst. 7</t>
  </si>
  <si>
    <t>10366
10473
10474
10475</t>
  </si>
  <si>
    <t>Pro datové scénáře:
1) druh činnosti: 1 až 9 s příznakem (10502) = "žádné"; A až J; T až ZC, formBezPriznaku.xsd
2) druh činnosti: M, formPestoun.xsd
3) druh činnosti: K, N, O, P, Q, R, S nebo 1 až 9 s příznakem (10502) = "Pracovní vztah specifické skupiny", formCinnostKS.xsd
4) druh činnosti: odložený příjem, formOdlozenyPrijem.xsd
platí následující kontrola:
pokud je (10366) &gt; 0, 
pak musí být (10366) = (10473 + 10474 + 10475)
---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10366 Vyloučené dny podle § 18 odst. 7 zákona č. 187/2006 Sb.</t>
  </si>
  <si>
    <t>Vyloučené dny celkem musí být součtem jednotlivých typů vyloučených dnů.</t>
  </si>
  <si>
    <t>Kontrola vyplnění odečítaných dnů</t>
  </si>
  <si>
    <t xml:space="preserve">10462
10463
10464
10465
10466
10468
10469
10375
</t>
  </si>
  <si>
    <t>Pokud (10375) &gt; 0,
pak platí že, 10375 = (10462 + 10463 + 10464 + 10465 + 10466 + 10468 + 10469).
---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10375 Doby odečítané po důchodovém věku - počet dnů</t>
  </si>
  <si>
    <t>Doby odečítané po důchodovém věku - počet dnů musí být roven sumě atributů: Doby odečítané po důchodovém věku - počet dnů, Počet dnů trvání dočasné pracovní neschopnosti (karanténa), Počet dnů čerpání peněžité pomoci v mateřství (do dne předcházejícímu porodu), Počet dnů ošetřování dítěte nebo péče o ně nebo ošetřování jiného člena domácnosti, za které náleží ošetřovné/dlouhodobé ošetřovné, Počet dnů ošetřování dítěte nebo péče o ně nebo ošetřování jiného člena domácnosti, za které nenáleží ošetřovné, Počet dnů čerpání otcovské, Počet dnů čerpání neplaceného volna, Počet dnů neomluvené absence.</t>
  </si>
  <si>
    <t>Pojistné za zaměstnavatele u zaměstnanců, kteří vykonávají rizikové zaměstnání</t>
  </si>
  <si>
    <t>10484
10483</t>
  </si>
  <si>
    <t>Vykázané pojistné neodpovídá vykázanému úhrnu vyměřovacích základů zaměstnanců, kteří vykonávají rizikové zaměstnání.</t>
  </si>
  <si>
    <t>10028
10023
10025
10483</t>
  </si>
  <si>
    <t>Vykázané pojistné za zaměstnance neodpovídá celkové částce vykázaných úhrnů vyměřovacích základů zaměstnanců.</t>
  </si>
  <si>
    <t>Úhrn slev na pojistném zaměstnanců</t>
  </si>
  <si>
    <t xml:space="preserve">10487
10486
</t>
  </si>
  <si>
    <t>Úhrn slev na pojistném zaměstnanců neodpovídá vykázanému úhrnu vyměřovacích základů těchto zaměstnanců.</t>
  </si>
  <si>
    <t>Sleva na pojistném zaměstnavatele jen z jednoho zaměstnání zaměstnance</t>
  </si>
  <si>
    <t>Vykonává-li zaměstnanec u téhož zaměstnavatele více zaměstnání v pracovním nebo služebním poměru, náleží sleva jen z jednoho zaměstnání (tj. nelze uvést v údaji (10372) = "ANO" za příslušný kalendářní měsíc u více než jednoho zaměstnání zaměstnance).
---
10372 Sleva na pojistném</t>
  </si>
  <si>
    <t>Slevu na pojistném zaměstnavatele může zaměstnavatel uplatnit za zaměstnance pouze z jednoho zaměstnání tohoto zaměstnance.</t>
  </si>
  <si>
    <t>propustná kontrola - cJHMZ nedokáže rozlišit, na kterém PPV má být sleva správně umístěna</t>
  </si>
  <si>
    <t>Stornování celého řádného podání</t>
  </si>
  <si>
    <t>10007
10010
10011</t>
  </si>
  <si>
    <t>Zaměstnavatel nesmí stornovat (10007) řádné podání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10006 Datum a čas přijetí podání
10007 Typ podání ("S") - storno
10010 Měsíc
10011 Rok</t>
  </si>
  <si>
    <t>Zaměstnavatel nesmí stornovat řádné podání jindy, než v intervalu od 1. až 20. dne v měsíci, který bezprostředně následuje po měsíci, za které bylo učiněno podání.</t>
  </si>
  <si>
    <t>Kontrola na atributy uváděné jen v lednovém, únorovém nebo březnovém podání</t>
  </si>
  <si>
    <t>10036
10037
10320
10321
10322
10323
10420
10421
10422
10423
10424
10425
10426
10430
10454
10455
10441
10442
10443
10444
10445
10446
10447
10448
10449
10450
10451</t>
  </si>
  <si>
    <t>Atributy ve výčtu mohou být uvedeny jen v lednovém, únorové nebo březnovém podání.</t>
  </si>
  <si>
    <t>Atribut [XY] může být uveden jen v lednovém, únorovém nebo březnovém podání.</t>
  </si>
  <si>
    <t>M01-02-03</t>
  </si>
  <si>
    <t>Kontrola na atributy uváděné jen v lednovém nebo únorovém podání</t>
  </si>
  <si>
    <t>Atribut (10319) musí být uveden v lednovém a únorovém podání, v ostatních měsících nesmí být atribut uveden.
---
10319 Zaměstnanec požádal o provedení ročního zúčtování</t>
  </si>
  <si>
    <t>Atribut Zaměstnanec požádal o provedení ročního zúčtování musí být uveden jen v lednovém a únorovém podání, v ostatních měsících nesmí být atribut uveden.</t>
  </si>
  <si>
    <t>M01-02</t>
  </si>
  <si>
    <t>Kontrola na atributy uváděné jen v lednovém podání</t>
  </si>
  <si>
    <t>10313
10317
10316
10318
10311
10312</t>
  </si>
  <si>
    <t>Atributy ve výčtu mohou být uvedeny jen v lednovém podání.</t>
  </si>
  <si>
    <t>Atribut [XY] může být uveden jen v lednovém podání.</t>
  </si>
  <si>
    <t>M01</t>
  </si>
  <si>
    <t>Kontrola na atributy uváděné jen prosincovém podání</t>
  </si>
  <si>
    <t>10452
10038
10039
10220
10214</t>
  </si>
  <si>
    <t>Souhrnná vrstva, Zaměstnavatel  / Škola / Vzdělávací zařízení</t>
  </si>
  <si>
    <t>Atributy ve výčtu mohou být uvedeny jen v prosincovém podání.</t>
  </si>
  <si>
    <t>Atribut [XY] může být uveden jen v prosincovém podání.</t>
  </si>
  <si>
    <t>M12</t>
  </si>
  <si>
    <t xml:space="preserve">Datum úhrady má být větší rovno datu vyplnění </t>
  </si>
  <si>
    <t>10347
10005</t>
  </si>
  <si>
    <t>(10347) &lt;= (10005)
---
10347 Datum úhrady mzdy včetně odvodů na soc. a zdravotní pojištění
10005 Datum a čas vyplnění podání</t>
  </si>
  <si>
    <t>Datum úhrady musí být menší rovno datu vyplnění.</t>
  </si>
  <si>
    <t>Stornování součástí individualizované části</t>
  </si>
  <si>
    <t>Zaměstnavatel nesmí stornovat (10007) součásti individualizované části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10007 Typ podání ("O") - opravné
10016 Typ formuláře (storno součásti individualizované části)
10010 Měsíc
10011 Rok</t>
  </si>
  <si>
    <t>Zaměstnavatel nesmí stornovat součásti individualizované části jindy než v intervalu od 1. až 20. dne v měsíci, který bezprostředně následuje po měsíci, za který bylo učiněno podání.</t>
  </si>
  <si>
    <t>Úhrn vyměřovacích základů zaměstnanců, za které zaměstnavatel uplatňuje slevu na pojistném zaměstnavatele</t>
  </si>
  <si>
    <t>10477
10372
10031</t>
  </si>
  <si>
    <t>Součet vyměřovacích základů zaměstnanců (10477), za které zaměstnavatel uplatňuje slevu na pojistném zaměstnavatele (10372) = "ANO",
se musí rovnat úhrnu vyměřovacích základů zaměstnanců (10031), za které zaměstnavatel tuto slevu uplatňuje.
---
10477 Částka vyměřovacího základu zaměstnance, ze kterého je odváděno pojistné
10372 Sleva na pojistném
10031 Úhrn vyměřovacích základů zaměstnanců</t>
  </si>
  <si>
    <t>Vykázaný úhrn vyměřovacích základů zaměstnanců, za které zaměstnavatel uplatňuje slevu na pojistném zaměstnavatele, neodpovídá součtu vyměřovacích základů těchto zaměstnanců.</t>
  </si>
  <si>
    <t>Výše slevy na pojistném zaměstnance</t>
  </si>
  <si>
    <t>10490
10491</t>
  </si>
  <si>
    <t>Výše slevy na pojistném zaměstnance (10491) musí být vyplněna jen v případě, že (10490) = "ANO".
---
10490 Sleva na pojistném zaměstnance
10491 Výše slevy na pojistném zaměstnance</t>
  </si>
  <si>
    <t>Výše slevy na pojistném zaměstnance musí být vyplněna jen v případě, že je v poli Sleva na pojistném zaměstnance uvedeno ANO.</t>
  </si>
  <si>
    <t>10487
10491</t>
  </si>
  <si>
    <t>Součet slev na pojistném zaměstnanců (10491) se musí rovnat úhrnu slev na pojistném zaměstnanců (10487).
---
10487 Úhrn slev na pojistném zaměstnanců
10491 Výše slevy na pojistném zaměstnance</t>
  </si>
  <si>
    <t>Vykázaný úhrn slev na pojistném zaměstnanců neodpovídá součtu slev na pojistném těchto zaměstnanců.</t>
  </si>
  <si>
    <t>Stornování součástí individualizované části - kontrola kompletnosti řádného podání</t>
  </si>
  <si>
    <t>Pokud zaměstnavatel stornuje součásti individualizované části (10016) = "S", pak v měsíčním hlášení musí zůstat min. jedna součást individualizované části.
---
10016 Typ formuláře</t>
  </si>
  <si>
    <t>Stornování součástí individualizované části - měsíční hlášení neobsahuje žádnou validní součást individualizované části.</t>
  </si>
  <si>
    <t>Kontrola Úhrn vyměřovacích základů zaměstnanců, kteří mají nárok na slevu na pojistném zaměstnance</t>
  </si>
  <si>
    <t>10486
10477
10490</t>
  </si>
  <si>
    <t xml:space="preserve">(10486) = ∑ (10477), za zaměstnance, u kterého je (10490) = "ANO"
---
10486 Úhrn vyměřovacích základů zaměstnanců
10477 Částka vyměřovacího základu zaměstnance, ze které je odváděno pojistné
10490 Sleva na pojistném zaměstnance
</t>
  </si>
  <si>
    <t>Vykázaný úhrn vyměřovacích základů zaměstnanců, kteří mají nárok na slevu na pojistném zaměstnance, neodpovídá součtu vyměřovacích základů těchto zaměstnanců.</t>
  </si>
  <si>
    <t>Kontrola věku dítěte pro uplatnění slevy (roční zúčtovaní)</t>
  </si>
  <si>
    <t>10451
10448
10449</t>
  </si>
  <si>
    <t xml:space="preserve">Pro každý měsíc, ve kterém je uvedeno pořadí dítěte (10451), se zkontroluje, jestli 1. den daného měsíce dítě nedosáhlo věku (10448 nebo 10449) 26 let.
Slevu nelze uplatnit pokud datum 26. narozenin připadá na 1. den v měsíci.
---
10448 Datum narození
10449 Rodné číslo
10451 Pořadí pro určení výše daňového zvýhodnění v jednotlivých měsících
</t>
  </si>
  <si>
    <t>Věk dítěte již neumožňuje uplatnění daňového zvýhodnění.</t>
  </si>
  <si>
    <t>Kontrola věku dítěte pro uplatnění slevy (měsíční zúčtovaní)</t>
  </si>
  <si>
    <t xml:space="preserve">10440
10437
10438 </t>
  </si>
  <si>
    <t xml:space="preserve">Pro každý měsíc, ve kterém je uvedeno pořadí dítěte (10440), se zkontroluje, jestli 1. den daného měsíce dítě nedosáhlo věku (10437 nebo 10438) 26 let.
Slevu nelze uplatnit pokud datum 26. narozenin připadá na 1. den v měsíci (10010, 10011).
---
10437 Datum narození
10438 Rodné číslo
10440 Pořadí pro určení výše daňového zvýhodnění
10010 Měsíc
10011 Rok
</t>
  </si>
  <si>
    <t>Kontrola součtů vyměřovacího základu zaměstnance</t>
  </si>
  <si>
    <t>10477
10478
10479
10480</t>
  </si>
  <si>
    <t>Pokud se nejedná o datové scénáře:
 1) činnosti K až S: 
  (10239) = "K" až "S" nebo, 
  (10239) = "1" až "9" s příznakem (10502) = "Pracovní vztah specifické skupiny"
 2) pěstoun: (10239) = "M",
pak platí kontrola na součet: (10477) = (10478) + (10479) + (10480), 
---
10477 Částka vyměřovacího základu zaměstnance, ze kterého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t>
  </si>
  <si>
    <t>Částka vyměřovacího základu zaměstnance, ze které je placeno pojistné, neodpovídá součtu dílčích částek vyměřovacího základu zaměstnance, které vstupují na straně zaměstnavatele do jednotlivých dílčích částek vyměřovacího základu zaměstnavatele.</t>
  </si>
  <si>
    <t>Chybný GUID podání.</t>
  </si>
  <si>
    <t>T9</t>
  </si>
  <si>
    <t>Podání s referencí na řádné podání (GUID) a část/součást (GUID) - špatně uvedený GUID podání (lidská chyba - překlep, výběr jiného GUID)</t>
  </si>
  <si>
    <t>Chybný GUID storno podání.</t>
  </si>
  <si>
    <t>Špatně uvedený GUID storno podání - GUID neexistuje nebo GUID je navázán na podání jiného subjektu (VS)
---
10001 GUID podání</t>
  </si>
  <si>
    <t>Chybný GUID storno součásti</t>
  </si>
  <si>
    <t>GUID storno součásti je použit v jiném podání nebo neexistuje řádná součást se stejným GUID.
---
10012 GUID formuláře</t>
  </si>
  <si>
    <t>Chybný GUID storno součásti.</t>
  </si>
  <si>
    <t>Kontrola na zamítnutí podání při absenci nebo zamítnutí všech jeho součástí</t>
  </si>
  <si>
    <t>T10</t>
  </si>
  <si>
    <t>Pokud všechny součásti nebo části podání jsou zamítnuté nebo nepřítomné je celé podání zamítnuté.</t>
  </si>
  <si>
    <t>Podání je zamítnuto, protože všechny jeho součásti nebo části jsou zamítnuté nebo nepřítomné.</t>
  </si>
  <si>
    <t>Chybějící 1. dílčí podání</t>
  </si>
  <si>
    <t xml:space="preserve">Na základě celkového počtu dílčích podání, 1. dílčí podání nebylo přijato do zpracování.
---
10002 Pořadí balíku dat
10003 Počet balíků dat
</t>
  </si>
  <si>
    <t>Chybějící 1. dílčí podání.</t>
  </si>
  <si>
    <t>Neodpovídá počet individualizovaných součástí měsíčního hlášení registru zaměstnanců</t>
  </si>
  <si>
    <t>Pro každý VS a jeho měsíční podání bude zkontrolováno, že počet individulazovaných řádných součástí odpovídá počtu pojistných vztahů evidovaných v registru zaměstnavatelů pro rozhodné období.</t>
  </si>
  <si>
    <t>Neodpovídá počet individualizovaných součástí měsíčního hlášení registru zaměstnanců.</t>
  </si>
  <si>
    <t>částečně přijato -  stav pro neúplné podání (slouží pro postupné doplnění např. individualizovaných formulářů)</t>
  </si>
  <si>
    <t>Neodpovídá počet individualizovaných součástí měsíčního hlášení celkovému počtu</t>
  </si>
  <si>
    <t>Počet individualizovaných součástí měsíčního hlášení za všechny dílčí podání neodpovídá celkovému celkovému počtu (10488) individualizovaných součástí uvedeného v meta atributech podání.
V řádném nebo opravném prvním dílčím podání se do (10488) započítavají i formuláře souhrnu a pvpoj, tedy pro kontrolu sumy individualizovaných součátí se musí odečíst 2.
---
10488 Počet formulářů celkem</t>
  </si>
  <si>
    <t>Neodpovídá počet individualizovaných součástí měsíčního hlášení celkovému počtu.</t>
  </si>
  <si>
    <t>částečně přijato -  stav neúplné podání (např. při ztrátě jednoho z balíků podání)</t>
  </si>
  <si>
    <t>Neodpovídá počet dílčích podání celkovému počtu balíků</t>
  </si>
  <si>
    <t>Počet dílčích podání neoodpovídá celkovému počtu balíků uvedeném  v meta atributech podání.
---
10003 Počet balíků dat</t>
  </si>
  <si>
    <t>Neodpovídá počet dílčích podání celkovému počtu balíků.</t>
  </si>
  <si>
    <t>Kontrola kolize pořadí dítěte v měsíci (měsíční zúčtovaní)</t>
  </si>
  <si>
    <t xml:space="preserve">V (10440) jsou kolize pořadí 1 a 2 jednotlivých dětí.
---
10440 Pořadí pro určení výše daňového zvýhodnění
</t>
  </si>
  <si>
    <t>Uvedému pořadí dítěte odpovídá stejné pořadí u jiného dítěte.</t>
  </si>
  <si>
    <t>Kontrola kolize pořadí dítěte v měsíci (roční zúčtovaní)</t>
  </si>
  <si>
    <t>V (10451) jsou kolize pořadí 1 a 2 jednotlivých dětí ve stejných měsících.
---
10451 Pořadí pro určení výše daňového zvýhodnění v jednotlivých měsících</t>
  </si>
  <si>
    <t>Pořadí dítěte v měsíci koliduje s totožným nastavením pro jiné dítě.</t>
  </si>
  <si>
    <t>Struktura řádného měsíčního hlášení</t>
  </si>
  <si>
    <t>První dílčí podání řádného hlášení musí obsahovat všechny povinné vrstvy - souhrn, PVPOJ a minimálně jeden individualizovaný formulář. Případná další dílčí podání musí obsahovat jen individualizované formuláře.</t>
  </si>
  <si>
    <t>Struktura řádného měsíčního hlášení neodpovídá specifikaci.</t>
  </si>
  <si>
    <t>Struktura opravného hlášení</t>
  </si>
  <si>
    <t>První dílčí podání opravného hlášení musí obsahovat alespoň jednu z vrstev - souhrn, PVPOJ nebo minimálně jeden individualizovaný formulář. Případná další dílčí podání musí obsahovat jen individualizované formuláře.</t>
  </si>
  <si>
    <t>Struktura opravného měsíčního hlášení neodpovídá specifikaci.</t>
  </si>
  <si>
    <t>Neodpovídá skutečný počet formulářů</t>
  </si>
  <si>
    <t xml:space="preserve">Neodpovídá uvedený počet formulářů v balíku (10015) skutečnému počtu formulářů:
1) pro první balík (10002) = 1, pro řádné podání (10007) = "R", (10015) - 1 formulář pojistná část - 1 formulář souhrnná část = počet součástí indiv. části
2) pro první balík (10002) = 1, opravné podání (10007) = "O", (10015) - (1 za formulář pojistná část pokud existuje) - (1 za formulář souhrnná část pokud existuje) = počet součástí indiv. části
3) pro následující balíky (10002) nerovná se 1, pro řádné i opravné podání (10007) = "R" nebo "O" je: (10015)= počet součástí indiv. části
---
10015 Počet formulářů v balíku dat
10002 Pořadí balíku dat
10007 Typ podání </t>
  </si>
  <si>
    <t>Počet individualizovaných formulářů neodpovídá počtu uvedeného v hlavičce.</t>
  </si>
  <si>
    <t>Kontrola formulářů v řádném měsíčním hlášení</t>
  </si>
  <si>
    <t xml:space="preserve">Řádné měsíční hlášení nesmí obsahovat formuláře typu oprava nebo storno.
---
10016 Typ formuláře
</t>
  </si>
  <si>
    <t>Řádné měsíční hlášení může obsahovat jen formuláře typu řádný.</t>
  </si>
  <si>
    <t>Kontrola formulářů v opravném měsíčním hlášení pro indiv. části</t>
  </si>
  <si>
    <t>10016
10007</t>
  </si>
  <si>
    <t>Individualizované formuláře 
- typu storno (10016) = "S" v 
- opravném měsíčním hlášení  (10007) = "O"
musí obsahovat pouze hlavičku, nikoli datovou část situací.
---
10016 Typ formuláře
10007 Typ podání</t>
  </si>
  <si>
    <t>Individualizované formuláře typu storno musí obsahovat pouze hlavičku.</t>
  </si>
  <si>
    <t>Kontrola konzistence klíčů GUID, ikmpsv, idppv v části individualizované součásti při změně dat</t>
  </si>
  <si>
    <t>10012
10016
10051
10228</t>
  </si>
  <si>
    <t xml:space="preserve">Pro opravné podání (10016) = "O" součásti individualizované části musí odpovídat dvojice klíčů (10051) a (10228) předchozím hodnotám ze zpracovaného řádného podání (10016) = "R", tj. pro konkrétní GUID formuláře (10012) musí být použita vždy stejná kombinace IK MPSV a ID pracovněprávního vztahu.
---
10012 GUID formuláře
10016 Typ formuláře
10051 IK MPSV
10228 ID pracovněprávního vztahu
</t>
  </si>
  <si>
    <t>V rámci opravného podání součásti individualizované části nebyla nalezena odpovídající dvojice klíčů IK MPSV a ID pracovněprávního vztahu.</t>
  </si>
  <si>
    <t>Kontrola metaatributů pro řádné a opravného podání</t>
  </si>
  <si>
    <t>10002
10003
10015
10488
10007</t>
  </si>
  <si>
    <t>Pokud je (10007) = "R" nebo "O", pak (10002, 10003, 10015, 10488) musí nabývat hodnot. 
---
10002 Pořadí balíku dat
10003 Počet balíků dat
10015 Počet formulářů v balíku dat
10488 Počet formulářů celkem
10007 Typ podání</t>
  </si>
  <si>
    <t>Pro řádné/opravné podání je vyplnění metadat: Pořadí balíku dat, Počet balíků dat, Počet formulářů v balíku dat, Počet formulářů celkem povinné.</t>
  </si>
  <si>
    <t>Kontrola konzistence metatributů GUID pro celé podání</t>
  </si>
  <si>
    <t>10221
10010
10011
10001
10007</t>
  </si>
  <si>
    <t xml:space="preserve">Když je (10007) =  "S",
pak (10221), (10010), (10011) musí odpovídat předchozímu podání, které je referencováno přes GUID (10001).
---
10001 GUID podání
10007 Typ podání
10221 Variabilní symbol
10010 Měsíc
10011 Rok
</t>
  </si>
  <si>
    <t>V rámci storna celého podání nebyly nalezeny odpovídající atributy: Variabilní symbol, Měsíc, Rok.</t>
  </si>
  <si>
    <t>Kontrola adekvátních atributů pro výpočet zálohy na daň rezidentů s prohlášením poplatníka daně</t>
  </si>
  <si>
    <t>10307
10309
10416
10310
10419
10068</t>
  </si>
  <si>
    <t xml:space="preserve">Když je (10419) = "ANO" a (10068) = "CZ",
pak následující atributy nesmí nabývat hodnot: (10307), (10416), (10309) a (10310) .
---
10307 Základ pro výpočet daně podle zvláštní sazby daně
10416 Zúčtovaný příjem - z toho odměny členů orgánů právnických osob, kteří jsou daňovými nerezidenty ČR
10309 Skutečně sražená daň podle zvláštní sazby daně / měsíc
10310 Sražená záloha na daň z příjmu nerezidenta člena orgánu právnické osoby
10419 Prohlášení poplatníka daně z příjmů ze závislé činnosti
10068 Kód státu rezidenství
</t>
  </si>
  <si>
    <t>Pokud je učiněno prohlášení poplatníka k dani, pak nelze uplatnit srážkovou daň podle zvláštní sazby daně.</t>
  </si>
  <si>
    <t>Kontrola adekvátních atributů pro výpočet zálohy na daň nerezidentů  s prohlášením poplatníka daně</t>
  </si>
  <si>
    <t>10300
10301
10302
10303
10453
10431
10432
10433
10434
10435
10436
10437
10438
10439
10440
10304
10305
10306
10419
10307
10309
10310
10068</t>
  </si>
  <si>
    <t>Když je (10419) = "ANO" a (10068) není "CZ",
pak následující atributy nesmí nabývat hodnot: (10300), (10301), (10302), (10303), (10453), (10431), (10432), (10433), (10434), (10435), (10436), (10437), (10438), (10439), (10440), (10304), (10306), (10307), (10309), (10310).
---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10419 Prohlášení poplatníka daně z příjmů ze závislé činnosti
10307 Základ pro výpočet daně podle zvláštní sazby daně
10309 Skutečně sražená daň podle zvláštní sazby daně / měsíc
10310 Sražená záloha na daň z příjmu nerezidenta člena orgánu právnické osoby
10068 Kód státu rezidenství</t>
  </si>
  <si>
    <t>U daňového nerezidenta, který podepsal prohlášení poplatníka, lze uplatnit pouze základní slevu na poplatníka a nelze uplatnit zvláštní sazbu daně.
V případě, že se nejedná o daňového nerezidenta, doporučujeme zkontrolovat dohlášení údajů registrace zaměstnance prostřednictvím akce A3 (změna údajů ), zejména atributu 10068 - Kód státu rezidenství.</t>
  </si>
  <si>
    <t>Kontrola neuplatnění daňových slev a zvýhodnění rezidentů bez prohlášení poplatníka</t>
  </si>
  <si>
    <t>10299
10300
10301
10302
10303
10453
10431
10432
10433
10434
10435
10436
10437
10438
10439
10440
10304
10306
10419</t>
  </si>
  <si>
    <t>Nebylo-li učiněno prohlášení poplatníka, nelze vyplnit atribut(y) související s daňovými slevami a daňovým zvýhodněním.</t>
  </si>
  <si>
    <t>Kontrola adekvátních atributů pro výpočet srážkové daně bez prohlášení poplatníka - srážková daň</t>
  </si>
  <si>
    <t>10297
10298
10299
10300
10301
10302
10303
10306
10453
10431
10432
10433
10434
10435
10436
10437
10438
10439
10440
10304
10305
10419
10416
10286
10239</t>
  </si>
  <si>
    <t>Nebylo-li učiněno prohlášení poplatníka a příjem podléhá srážkové dani, nelze vyplnit atribut(y) související se zálohovou daní.</t>
  </si>
  <si>
    <t>Kontrola vyplnění dat souhrnné vrstvy za zaměstnance jen pro primární pracovněprávní vztah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</si>
  <si>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10350
10351
10352
10353
10482
10371
10495</t>
  </si>
  <si>
    <t>Pokud (10495) = "NE", 
pak atributy z oblasti atributů: "Souhrnná data zaměstnance" nesmí být vyplněny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10347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</si>
  <si>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Atributy souhrnné vrstvy za zaměstnance mohou být vyplněny pouze u primárního pracovněprávního vztahu.</t>
  </si>
  <si>
    <t>Kontrola vícečetnosti stejných IDPPV v součástí individualizovaných částí.</t>
  </si>
  <si>
    <t xml:space="preserve">"IDPPV (10228) v součástech individualizované části (ve formulářích osob) musí být uvedeno právě jednou v rámci podání, kontrola neplatí pro formuláře odloženého příjmu, tedy kdy (10548) nabývá hodnot.
---
10228 ID pracovněprávního vztahu"
</t>
  </si>
  <si>
    <t>ID pracovněprávního vztahu musí být v podání unikátní.</t>
  </si>
  <si>
    <t>případné modifikace se musí realizovat v následujícím (opravném) podání</t>
  </si>
  <si>
    <t>Kontrola unikátnosti ID PPV v rámci dílčího podání</t>
  </si>
  <si>
    <t>IDPPV (10228) v dílčím podání v součástech individualizované části (ve formulářích osob) musí být uvedeno právě jednou.
Pokud se v hlášení vyskytují formuláře typu Odložený příjem (formOdlozenyPrijem.xsd), pak budou pro účely této kontroly ignorovány.
---
10228 ID pracovněprávního vztahu</t>
  </si>
  <si>
    <t>V rámci dílčího podání musí být ID pracovněprávního vztahu unikátní.</t>
  </si>
  <si>
    <t>1.4.1.1</t>
  </si>
  <si>
    <t xml:space="preserve">Kontrola existence min. jednoho primárního PPV za OIČ v rámci podání. </t>
  </si>
  <si>
    <t>Existuje jedno a více primární PPV za OIČ v rámci podání.
---
10495 Primární pracovněprávní vztah zaměstnance</t>
  </si>
  <si>
    <t>Neexistuje žádné primární PPV za OIČ v rámci podání.</t>
  </si>
  <si>
    <t>Jedná se pouze o upozornění v rámci ePortálu pro jedno podání (modální dialog s potrvzením pokračování bez primárního PPV,  za celé podání = všechny balíky za jeden VS).
pozn.: kontrolu napříč více VS jednoho IČO nelze na ePortálu provést, primární vztah přitom může být označen u jiného VS</t>
  </si>
  <si>
    <t>Kontrola srážek ze mzdy nebo platu</t>
  </si>
  <si>
    <t>10349
10350
10351
10352
10353</t>
  </si>
  <si>
    <t>Pokud jsou Provedeny srážky ze mzdy nebo platu určené k uspokojení plnění zaměstnavatele (10349) = "ANO", 
pak musí být uvedena alespoň jedna hodnota z: 10350, 10351, 10352, 10353
---
10349 Provedeny srážky ze mzdy nebo platu určené k uspokojení plnění zaměstnavatele
10350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t>
  </si>
  <si>
    <t>Pokud jsou evidovány srážky ze mzdy nebo platu, pak musí být uvedena hodnota alespoň jednoho z atributů: Srážky k uspokojení plnění zaměstnavatele podle občanského zákoníku, Srážky k uhrazení škody, za kterou odpovídá zaměstnanec, Srážky na závodní stravování pode § 236 zákoníku práce, Srážky k uspokojení závazků zaměstnance podle § 146 písm. b) zákoníku práce.</t>
  </si>
  <si>
    <t>Kontrola směn v hlubinném hornictví.</t>
  </si>
  <si>
    <t>10270
10272
10271</t>
  </si>
  <si>
    <t>Pokud je uveden Datum dosažení expozice NPE (10272), 
pak musí být uvedena alespoň jedna z hodnot: 10270 nebo 10271
---
10270 Počet odpracovaných směn v zaměstnání v hlubinném hornictví  definovaném v § 37b ZDP - uran
10271 Počet odpracovaných směn v zaměstnání v hlubinném hornictví  definovaném v § 37b ZDP - ostatní
10272 Datum dosažení expozice NPE</t>
  </si>
  <si>
    <t>Pokud je uveden Datum dosažení expozice NPE, pak musí být uvedena alespoň jeden atribut: Počet odpracovaných směn v zaměstnání v hlubinném hornictví definovaném v § 37b ZDP - uran nebo Počet odpracovaných směn v zaměstnání v hlubinném hornictví definovaném v § 37b ZDP - ostatní.</t>
  </si>
  <si>
    <t xml:space="preserve">Kontrola existence max. jednoho primárního PPV za OIČ v rámci podání. </t>
  </si>
  <si>
    <t>Nesmí existovat více než jedno primární PPV za OIČ v rámci podání.
---
10495  Primární pracovněprávní vztah zaměstnance</t>
  </si>
  <si>
    <t xml:space="preserve">Existuje více než jedno primární PPV za OIČ v rámci podání. </t>
  </si>
  <si>
    <t>Výsledkem kontroly je informatinví hláška, že bylo vybráno více primárních pracovně právních vztahů u jednoho OIČ napříč VS a musí dojí k opravě učení primárního PPV.</t>
  </si>
  <si>
    <t>Kontrola odpovídajícího  ID PPV a VS v systémech ČSSZ</t>
  </si>
  <si>
    <t>10228
10221</t>
  </si>
  <si>
    <t>F2</t>
  </si>
  <si>
    <t>Musí odpovídat ID PPV (10228)  a VS (10221), který je u PV evidován v systémech ČSSZ.
---
10221 Variabilní symbol
10228 ID pracovněprávního vztahu (Identifikátor zaměstnání)</t>
  </si>
  <si>
    <t>Pojistný vztah s uvedeným ID PPV XXX a VS nebyl nalezen v systémech ČSSZ.</t>
  </si>
  <si>
    <t>post DIS validace - kód: 103901612 (akce 99)</t>
  </si>
  <si>
    <t>Kontrola existence ID PPV v systémech ČSSZ</t>
  </si>
  <si>
    <t>V systémech ČSSZ musí být  nalezeno ID PPV (10228) 
---
10228 ID pracovněprávního vztahu (Identifikátor zaměstnání)</t>
  </si>
  <si>
    <t>Pojistný vztah s uvedeným ID PPV XXX nebyl nalezen v systémech ČSSZ.</t>
  </si>
  <si>
    <t>post DIS validace - kód: 103901608 (akce 99)</t>
  </si>
  <si>
    <t>Kontrola existence IK MPSV v systémech ČSSZ</t>
  </si>
  <si>
    <t>V systémech ČSSZ musí být nalezeno IK MPSV (10051)
---
10051 IK MPSV (Osobní identifikační číslo - OIČ)</t>
  </si>
  <si>
    <t>Pojistný vztah s uvedeným IK MPSV XXX nebyl nalezen v systémech ČSSZ.</t>
  </si>
  <si>
    <t>post DIS validace - kód: 103901609 (akce 99)</t>
  </si>
  <si>
    <t>Kontrola existence IK MPSV a ID PPV v systémech ČSSZ</t>
  </si>
  <si>
    <t>10051
10228</t>
  </si>
  <si>
    <t>V systémech ČSSZ musí být nalezeno IK MPSV (10051) a ID PPV (10228)
---
10051 IK MPSV (Osobní identifikační číslo - OIČ)
10228 ID pracovněprávního vztahu (Identifikátor zaměstnání)</t>
  </si>
  <si>
    <t>Pojistný vztah s uvedeným ID PPV XXX a IK MPSV XXX nebyl nalezen v systémech ČSSZ.</t>
  </si>
  <si>
    <t>post DIS validace - kód: 103901610 (akce 99)</t>
  </si>
  <si>
    <t>Pořadí pro určení výše daňového zvýhodnění</t>
  </si>
  <si>
    <t>Hodnota musí být z číselníku.
---
10440 Pořadí pro určení výše daňového zvýhodnění</t>
  </si>
  <si>
    <t>Kontrola nevyplnění dat pro rozklad při nulovém atributu Mzda za práci zúčtovaná</t>
  </si>
  <si>
    <t>10329
10330
10331
10332
10333
10334
10335
10336
10328</t>
  </si>
  <si>
    <t>Pokud je (10328) = 0,
pak atributy: (10329), (10330), (10331), (10332), (10333), (10334), (10335), (10336) nesmí nabývat hodnot
---
10329 Tarifní mzdy
10330 Prémie a odměny pravidelné
10331 Prémie a odměny nepravidelné
10332 Příplatky celkem
10333 Příplatky za práci přesčas
10334 Příplatky za práci v noci
10335 Příplatky za práci o sobotách a nedělích
10336 Příplatky za práci ve svátek
10328 Mzda za práci zúčtovaná</t>
  </si>
  <si>
    <t>Při celkové nulové hodnotě Mzda za práci zúčtovaná se nevyplňují atributy: Tarifní mzdy, Prémie a odměny pravidelné, Prémie a odměny nepravidelné, Příplatky celkem, Příplatky za práci přesčas, Příplatky za práci v noci, Příplatky za práci o sobotách a nedělích, Příplatky za práci ve svátek, Mzda za práci zúčtovaná.</t>
  </si>
  <si>
    <t>10544
10477
10546</t>
  </si>
  <si>
    <t xml:space="preserve">(10544) = ∑ (10477), za zaměstnance, u kterého je (10546) = "ANO"
---
10544 Úhrn vyměřovacích základů zaměstnanců
10477 Částka vyměřovacího základu zaměstnance, ze které je odváděno pojistné
10546 Sleva na pojistném zaměstnance (Ovocnářství a pěstování zeleniny)
</t>
  </si>
  <si>
    <t>Vykázaný úhrn vyměřovacích základů zaměstnanců, kteří mají nárok na slevu na pojistném zaměstnance v ovocnářství a při pěstování zeleniny, neodpovídá součtu vyměřovacích základů těchto zaměstnanců.</t>
  </si>
  <si>
    <t>10545
10544</t>
  </si>
  <si>
    <t>Kontrola uplatnění slevy pro ovocnáře</t>
  </si>
  <si>
    <t>10546
10477</t>
  </si>
  <si>
    <t>Slevu nelze uplatnit, protože atribut Částka vyměřovacího základu zaměstnance, ze který je odváděno pojistné překračuje limit dle § 23b odst. 4 ZPSZ v roce za, které je měsíční hlášení podáváno.</t>
  </si>
  <si>
    <t>Vylpnění výše slevy na pojistném zaměstnance pro ovocnářství a pěstování zeleniny</t>
  </si>
  <si>
    <t>10547
10546</t>
  </si>
  <si>
    <t>Výše slevy na pojistném zaměstnance (10547) musí být vyplněna jen v případě, že (10546) = "ANO"
---
10547 Výše slevy na pojistném zaměstnance
10546 Sleva na pojistném zaměstnance</t>
  </si>
  <si>
    <t>Kontrola slevy a pojištění pro ovocnářství a pěstování zeleniny</t>
  </si>
  <si>
    <t>10547
10370</t>
  </si>
  <si>
    <t xml:space="preserve">Pokud (10546) = "ANO",
platí že: (10547) = (10370)
---
10547 Výše slevy na pojistném zaměstnance
10370 Sociální pojištění
10546 Sleva na pojistném zaměstnance
</t>
  </si>
  <si>
    <t>Atribut Výše slevy na pojistném zaměstnance	 (pro ovocnářství a pěstování zeleniny) neodpovídá atributu Sociální pojištění.</t>
  </si>
  <si>
    <t>Kontrola výlučnosti uplatnění slevy</t>
  </si>
  <si>
    <t>10490
10546
10228</t>
  </si>
  <si>
    <t xml:space="preserve">V rámci jednoho formuláře (10228) nesmí být oba atributy (10490, 10546) = "ANO"
---
10490 Sleva na pojistném zaměstnance
10546 Sleva na pojistném zaměstnance
10228 ID pracovněprávního vztahu (Identifikátor zaměstnání)
</t>
  </si>
  <si>
    <t>Témuž zaměstnanci nelze poskytnout slevu zaměstnance pro pracující důchodce i slevu pro zaměstnance v ovocnářství a při pěstování zeleniny. Sleva pro zaměstnance v ovocnářství má přednost.</t>
  </si>
  <si>
    <t>Počet měsíců uplatnění slevy nabývá hodnoty 1 až 12, 
(10426) = &lt;1; 12&gt;.
---
10426 Počet měsíců uplatnění slevy</t>
  </si>
  <si>
    <t>Chybná hodnota v počtu měsíců uplatnění slevy.</t>
  </si>
  <si>
    <t>Povinné RČ nebo datum narození při uplatnění slevy  podle § 35bb zákona o daních z příjmů (ZDP)</t>
  </si>
  <si>
    <t>10541
10542</t>
  </si>
  <si>
    <t>Musí být vyplněno buď RČ (10542) nebo datum narození (10541)
---
10541 Datum narození dítěte
10542 Rodné číslo dítěte</t>
  </si>
  <si>
    <t>Chybí rodné číslo nebo datum narození dítěte v rámci uplatnění slevy  podle § 35bb zákona o daních z příjmů (ZDP).</t>
  </si>
  <si>
    <t xml:space="preserve">Kontrola věku dítěte pro uplatnění - I (výsledek ročního zúčtování sleva na manžela/manželku) </t>
  </si>
  <si>
    <t>10541
10542
10011</t>
  </si>
  <si>
    <t>Nelze uvést dítě, které se narodilo roku ((10011) - 5) a nebo dříve, 
věk dítěte je určen (10541) nebo (10542)
---
10541 Datum narození dítěte
10542 Rodné číslo dítěte
10011 Rok</t>
  </si>
  <si>
    <t>Nelze uvést dítě po dovršení tří let věku.</t>
  </si>
  <si>
    <t>10545
10547</t>
  </si>
  <si>
    <t>Součet slev na pojistném zaměstnanců (10547) se musí rovnat úhrnu slev na pojistném zaměstnanců (10545).
---
10545 Úhrn slev na pojistném zaměstnanců
10547 Výše slevy na pojistném zaměstnance</t>
  </si>
  <si>
    <t>Kontrola nevyplnění dat odpracovaných hodin pro zaměstnání v hlubinném hornictví a rizikové práci</t>
  </si>
  <si>
    <t>10269
10270
10271
10272
10273
10274
10268</t>
  </si>
  <si>
    <t>Pokud (10268) = 0,
pak atributy: (10269, 10270, 10271, 10272, 10273, 10274) nenabývají hodnot
---
10269 Přesčasové hodiny (z odpracovaných)
10270 Počet odpracovaných směn v zaměstnání v hlubinném hornictví  definovaném v § 37b ZDP - uran
10271 Počet odpracovaných směn v zaměstnání v hlubinném hornictví  definovaném v § 37b ZDP - ostatní
10272 Datum dosažení expozice NPE
10273 Počet odpracovaných hodin v rámci rizikové práce (§ 37d odst. 2 ZDP), práce zdravotnického záchranáře (§ 37d odst. 3) a práce člena jednotky HZS podniku (§ 37d odst. 3)  
10274 Kategorizace rizika
10268 Počet odpracovaných hodin</t>
  </si>
  <si>
    <t>Při nulovém počtu odpracovaných hodin se nevyplňují atributy: Přesčasové hodiny (z odpracovaných), Počet odpracovaných směn v zaměstnání v hlubinném hornictví  definovaném v § 37b ZDP - uran, Počet odpracovaných směn v zaměstnání v hlubinném hornictví  definovaném v § 37b ZDP - ostatní, Datum dosažení expozice NPE, Počet odpracovaných hodin v rámci rizikové práce (§ 37d odst. 2 ZDP), práce zdravotnického záchranáře (§ 37d odst. 3) a práce člena jednotky HZS podniku (§ 37d odst. 3), Kategorizace rizika.</t>
  </si>
  <si>
    <t>Kontrola nevyplnění dat pro zúčtovaný příjem - celkem</t>
  </si>
  <si>
    <t>10416
10289
10417
10292
10293
10294
10295
10296
10418
10308
10309
10310
10286</t>
  </si>
  <si>
    <t>Pokud (10286) = 0,
pak atributy: (10289, 10417, 10292, 10293, 10294, 10295, 10296, 10418, 10308, 10309, 10310, 10416) nesmí nabývat hodnot
---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10308 Odměna člena (nerezidenta) orgánu právnické osoby
10309 Skutečně sražená daň podle zvláštní sazby daně / měsíc
10310 Sražená daň podle zvláštní sazby daně z příjmu nerezidenta člena orgánu právnické osoby
10286 Zúčtovaný příjem - celkem</t>
  </si>
  <si>
    <t>Při nulovém zúčtovaném příjmu - celkem se nevyplňují atributy: Zúčtovaný příjem - z toho odměny členů orgánů právnických osob, kteří jsou daňovými nerezidenty.</t>
  </si>
  <si>
    <t>Kontrola vyplnění min. jednoho atributu pro částku vyměřovacího základu zaměstnance, ze které je odváděno pojistné</t>
  </si>
  <si>
    <t>10478
10479
10480
10477</t>
  </si>
  <si>
    <t>Pokud se nejedná o datové scénáře: 
 1) činnosti K až S: 
  (10239) = "K" až "S" nebo, 
  (10239) = "1" až "9" s příznakem (10502) = "Pracovní vztah specifické skupiny"
 2) pěstoun: (10239) = "M",
pak platí kontrola:
když (10477) nabývá hodnoty (je nenulový),
pak musí být vyplněn jeden z následujících atributů: (10478, 10479, 10480)
---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 
10477 Částka vyměřovacího základu zaměstnance, ze které je odváděno pojistné</t>
  </si>
  <si>
    <t>Pokud atribut částka vyměřovacího základu zaměstnance, ze které je odváděno pojistné, nabývá hodnoty, pak musí být vyplněn alespoň jeden z následujících atributů: Částka vyměřovacího základu zaměstnance, která vstupuje do částky vyměřovacího základu zaměstnavatele podle § 5a odst. 1 písm. a) ZPSZ, Částka vyměřovacího základu zaměstnance, která vstupuje do částky vyměřovacího základu zaměstnavatele podle § 5a odst. 1 písm. b) ZPSZ, Částka vyměřovacího základu zaměstnance, která vstupuje do částky vyměřovacího základu zaměstnavatele podle § 5a odst. 1 písm. c) ZPSZ.</t>
  </si>
  <si>
    <t>Kontrola nevyplnění atributů neodpracovaných hodin.</t>
  </si>
  <si>
    <t>10276
10278
10277
10279
10280
10471
10472
10275</t>
  </si>
  <si>
    <t>Pokud je atribut (10275) = 0,
pak atributy: (10276, 10278, 10277, 10279, 10280, 10471, 10472) nesmí nabývat hodnot
---
10276 Počet neodpracovaných hodin s náhradou či nekrácením mzdy
10278 Počet neodpracovaných hodin z důvodu dočasné pracovní neschopnosti, za které je ze strany zaměstnavatele poskytována náhrada mzdy 
10277 Počet neodpracovaných hodin v důsledku dočasné pracovní neschopnosti bez náhrady mzdy hrazené zaměstnavatelem
10279 Počet neodpracovaných hodin v důsledku čerpání dovolené na zotavenou
10280 Počet neodpracovaných hodin v důsledku ošetřování dítěte nebo péče o ně nebo ošetřování jiného člena domácnosti, za které náleží ošetřovné 
10471 Překážky na straně zaměstnance s náhradou mzdy/platu - počet neodpracovaných hodin
10472 Překážky na straně zaměstnavatele - počet neodpracovaných hodin
10275 Celkový počet neodpracovaných hodin</t>
  </si>
  <si>
    <t>Při nulovém celkovém počtu neodpracovaných hodin se nevyplňují atributy: Počet neodpracovaných hodin s náhradou či nekrácením mzdy, Počet neodpracovaných hodin z důvodu dočasné pracovní neschopnosti, za které je ze strany zaměstnavatele poskytována náhrada mzdy, Počet neodpracovaných hodin v důsledku dočasné pracovní neschopnosti bez náhrady mzdy hrazené zaměstnavatelem, Počet neodpracovaných hodin v důsledku čerpání dovolené na zotavenou, Počet neodpracovaných hodin v důsledku ošetřování dítěte nebo péče o ně nebo ošetřování jiného člena domácnosti, za které náleží ošetřovné, Překážky na straně zaměstnance s náhradou mzdy/platu - počet neodpracovaných hodin, Překážky na straně zaměstnavatele - počet neodpracovaných hodin.</t>
  </si>
  <si>
    <t>Kontrola uplatnění slevy na pojistném zaměstnavatele za zaměstnance, za kterého byl oznámen záměr uplatňovat tuto slevu</t>
  </si>
  <si>
    <t>10372
10032</t>
  </si>
  <si>
    <r>
      <t>Sleva na pojistném zaměstnavatele za zaměstnance (10372) = "ANO" náleží zaměstnavateli, jen pokud oznámil ČSSZ záměr uplatňovat tuto slevu za tohoto zaměstnance.
---
10032 Sleva na pojistném zaměstnavatele (Přehled o výši pojistného)</t>
    </r>
    <r>
      <rPr>
        <strike/>
        <sz val="8"/>
        <color theme="1"/>
        <rFont val="Calibri"/>
        <family val="2"/>
        <scheme val="minor"/>
      </rPr>
      <t xml:space="preserve">
</t>
    </r>
    <r>
      <rPr>
        <sz val="8"/>
        <color theme="1"/>
        <rFont val="Calibri"/>
        <family val="2"/>
        <scheme val="minor"/>
      </rPr>
      <t>10372 Sleva na pojistném zaměstnavatele (Průběh pojištění v daném měsíci)</t>
    </r>
  </si>
  <si>
    <t>Zaměstnavatel neoznámil záměr uplatňovat slevu na pojistném zaměstnavatele za zaměstnance.</t>
  </si>
  <si>
    <t>Kontrola na výši slevy na pojistném zaměstnavatele uplatněné v opravném hlášení podaném po zákonné lhůtě</t>
  </si>
  <si>
    <t>10032
10007
10006
10011
10010</t>
  </si>
  <si>
    <t>Pokud se jedná o opravné podání (10007) = "O", podaného po zákonné lhůtě, kontroluje  se:
výše slevy na pojistném v atributu (10032) není vyšší než sleva uplatněná v posledním hlášení zaslaném v zákonné lhůtě.
Pro podání, která budou podána do 30. 6. 2026 za období 01-03/2026 je podmínka modifikována a vztažena k 30. 6. 2026 (po tomto datu nelze vykázat vyšší slevu než na posledním hlášení podaném do tohoto data).
---
10032 Sleva na pojistném zaměstnavatele (Přehled o výši pojistného)
10007 Typ podání
10006 Datum a čas přijetí podání
10010 Měsíc
10011 Rok</t>
  </si>
  <si>
    <t>Opravným hlášením podaným po datu splatnosti pojistného nelze dodatečně uplatnit slevu na pojistném zaměstnavatele, resp. nelze uplatnit vyšší slevu než, která byla uplatněna v posledním hlášení podaném v zákonné lhůtě.</t>
  </si>
  <si>
    <t>Kontrola platnosti záměru ve vztahu k zaměstnání, z něhož je sleva na pojistném zaměstnavatele za zaměstnance uplatňována</t>
  </si>
  <si>
    <t xml:space="preserve">10372
10010
10011
10223
10224
10006
+atr. OZUSPOJ
</t>
  </si>
  <si>
    <t>odbor 33/Marján</t>
  </si>
  <si>
    <t>1) nutná podmínka nalezení konkrétního OZUSPOJ:
Trvání zaměstnání (10223, 10224) v průběhu vykazovaného měsíce (10010, 10011), ze kterého je uplatňována sleva na pojistném zaměstnavatele za zaměstnance (10372 = ANO), musí spadat do ZAMERY_SLEV.ZAMER_DO období, na které byl oznámen záměr uplatňovat tuto slevu.
OZUSPOJ je evidován jako časové období, jehož konec může být nevyplněný.
Tedy (ZAMEST_OD) &gt;= ZAMERY_SLEV.ZAMER_OD a (ZAMERY_SLEV.ZAMER_DO je nevyplněný nebo ZAMERY_SLEV.ZAMER_DO &gt;= 10224).
2a) varianta vyhodnocení datumu podání platná pro období 1–3/2026:
Sleva náleží zaměstnavateli pouze tehdy, pokud nejpozději s uplatněním této slevy oznámil ČSSZ záměr uplatňovat tuto slevu za tohoto zaměstnance.
U měsíců leden, únor a březen 2026 se z důvodu přechodných ustanovení považuje sleva za uplatněnou poslední den splatnosti pojistného. Tento den tedy musí být nejpozději datem oznámení záměru.
Tedy: ZAMERY_SLEV.DATUM_PRIJETI_FORMULARE ≤ poslední den splatnosti pojistného (20. 2. 2026 pro PVPOJ 1/2026, 20. 3. 2026 pro PVPOJ 2/2026 a 20. 4. 2026 pro PVPOJ 3/2026).
2b) varianta vyhodnocení datumu platná od období 4/2026 a dále:
Sleva náleží zaměstnavateli pouze tehdy, pokud nejpozději s uplatněním této slevy oznámil ČSSZ záměr uplatňovat slevu za tohoto zaměstnance.
Tedy: ZAMERY_SLEV.DATUM_PRIJETI_FORMULARE ≤ (10006).
---
atributy datové věty MH:
10372 Sleva na pojistném zaměstnavatele
10010 Měsíc
10011 Rok
10223 Datum nástupu do zaměstnání
10224 Datum skončení zaměstnání
10006 Datum a čas přijetí podání
ZAMEST_OD - vždy novější datum, buď 10223 (Datum nástupu do zaměstnání) a nebo první den v měcíci podle (10010, 10011)
atributy systému OZUSPOJ:
ZAMERY_SLEV.ZAMER_OD
ZAMERY_SLEV.ZAMER_DO
ZAMERY_SLEV.DATUM_PRIJETI_FORMULARE</t>
  </si>
  <si>
    <t>1) Záměr uplatňovat slevu na pojistném zaměstnavatele nebyl za zaměstnance oznámen nebo je sleva na pojistném zaměstnavatele za zaměstnance uplatňována ze zaměstnání, jehož trvání je mimo období, na které byl oznámen záměr uplatňovat tuto slevu. Pokud jste záměr uplatňovat slevu na pojistném za zaměstnance oznámili, může být předmětem došetřování. Obraťte na příslušnou OSSZ.
2a) Záměr uplatňovat slevu na pojistném zaměstnavatele za zaměstnance byl podán až po splatnosti pojistného, avšak slevu lze uplatnit jen do dne splatnosti pojistného a záměr musí být oznámen nejpozději s prvním uplatněním této slevy za příslušného zaměstnance, tj. nejpozději poslední den splatnosti pojistného.
2b) Záměr uplatňovat slevu na pojistném zaměstnavatele za zaměstnance byl podán až po vlastním uplatnění slevy (záměr musí být oznámen nejpozději s uplatněním této slevy za příslušného zaměstnance).</t>
  </si>
  <si>
    <t>kontrola 291 pokrývá i původní kontrolu 295, tyto kontroly jsou nově spojeny (od verze 1.4.2.3)</t>
  </si>
  <si>
    <t xml:space="preserve">Kontrola věku dítěte pro uplatnění - II (výsledek ročního zúčtování sleva na manžela/manželku) </t>
  </si>
  <si>
    <t>10426
10541
10542
10011</t>
  </si>
  <si>
    <t>Části kontroly 1) až 3) se vyhodnocují pouze v případě, pokud v sadě dětí není alespoň jedno dítě narozené v roce ((10011) - 2) nebo ((10011) - 3) (tj. dítě, pro které je relevantní všech 12 měsíců v ročním zúčtováním), pak platí, že (10426) je z intervalu &lt;1; 12&gt;.
1) Pro výpočet maximální možné hodnoty atributu (10426) je třeba určit počet unikátních měsíců, ve kterých lze uplatnit slevu podle rozhodných dnů. Rozhodným dnem pro každý měsíc je 1. den měsíce:
1a) Pokud se dítě narodí právě 1. den v měsíci, započítává se tento měsíc včetně.
1b) Pokud se narodí později, započítává se až následující měsíc.
1c) Pokud dítě dosáhne 3 let věku 1. dne v měsíci, pak se aktuální měsíc nezapočítává.
2) U dětí narozených v roce ((10011) - 1) se počet měsíců relevantních (v rámci sady dětí) pro slevu stanoví podle toho, kolik od data narození dítěte proběhlo rozhodných dnů včetně data narození
3) U dětí narozených v roce ((10011) - 4) se počet měsíců relevantních pro slevu stanoví podle toho, kolik do data dosažení věku 3 let dítěte proběhlo rozhodných dnů od počátku roku.
Pro děti narozené v letech ((10011) - 1) a ((10011) - 4) se sečtou všechny unikátní měsíce relevantní pro slevu, které představují maximální hodnotu (10426). 
Věk dítěte je určen (10541) nebo (10542). Pozn.: výraz ((10011)–4) představuje výpočet kalendářního roku, který je o čtyři roky nazpět od roku uvedeného v atributu (10011) tj. roku podání
---
10426 Počet měsíců uplatnění slevy
10541 Datum narození dítěte
10542 Rodné číslo dítěte
10011 Rok</t>
  </si>
  <si>
    <t>Hodnota pro Počet měsíců uplatnění slevy neodpovídá maximálnímu možnému počtu měsíců stanovenému podle data narození dítěte v roce podání.</t>
  </si>
  <si>
    <t>Kontrola na datum od a do (průběh studia) jsou v rámci vykazovaného měsíce</t>
  </si>
  <si>
    <t>10263
10264
10010
10011</t>
  </si>
  <si>
    <t>Platí, že datum od (10263) a datum do (10264) musí být v rámci vykazovaného měsíce definovaném v (10010, 10011).
---   
10263 Datum od
10264 Datum do
10010 Měsíc
10011 Rok</t>
  </si>
  <si>
    <t>Datum od a datum do musí být v rámci vykazovaného měsíce.</t>
  </si>
  <si>
    <t>Sleva na pojistném zaměstnanců v ovocnářství jen z DPP</t>
  </si>
  <si>
    <t>10546
10239</t>
  </si>
  <si>
    <t>Pokud (10239) = "T" až "ZC" (zaměstnání na DPP),
pak může (10546) = "ANO"
---
10546 Sleva na pojistném zaměstnance
10239 Druh činnosti</t>
  </si>
  <si>
    <t>Sleva na pojistném zaměstnanců v ovocnářství a při pěstování zeleniny náleží jen z DPP.</t>
  </si>
  <si>
    <t>Počet zaměstnanců se slevou – pracující důchodci</t>
  </si>
  <si>
    <t>10485
10490</t>
  </si>
  <si>
    <t>Počet zaměstnanců (10485) nesmí být vyšší než ∑ (n) pojistných vztahů, u nichž je v atributu (10490) uvedeno „ANO“.
---
10485 Počet zaměstnanců
10490 Sleva na pojistném</t>
  </si>
  <si>
    <t>Počet zaměstnanců, kteří mají nárok na slevu na pojistném pro pracující důchodce, nemůže být vyšší než počet pojistných vztahů, z nichž je tato sleva uplatňována.</t>
  </si>
  <si>
    <t>Počet zaměstnanců se slevou – ovocnáři</t>
  </si>
  <si>
    <t>10543
10546</t>
  </si>
  <si>
    <t>Počet zaměstnanců (10543) nesmí být vyšší než ∑ (n) pojistných vztahů, u nichž je v atributu (10546) uvedeno „ANO“.
---
10543 Počet zaměstnanců
10546 Sleva na pojistném ovocnáři</t>
  </si>
  <si>
    <t>Počet zaměstnanců, kteří mají nárok na slevu na pojistném zaměstnance v ovocnářství a při pěstování zeleniny, nemůže být vyšší než počet pojistných vztahů (DPP), z nichž je tato sleva uplatňována.</t>
  </si>
  <si>
    <t>Kontrola datumu pojištění od a do v průběhu pojištění v měsíci</t>
  </si>
  <si>
    <t>10354
10355
10011
10010</t>
  </si>
  <si>
    <t xml:space="preserve">Atributy (10354) a (10355) musí být v rámci vykazovaného měsíce, za které bylo podáno měsíční hlášení (10010, 10011).
---
10354 Pojištění od
10355 Pojištění do
10010 Měsíc
10011 Rok
</t>
  </si>
  <si>
    <t>Atributy pojištění od a pojištění do musí být v rámci vykazovaného rozhodného období určeného atributy Měsíc a Rok.</t>
  </si>
  <si>
    <t>Kontrola na celkový počet formulářů v prvním dílčím podání</t>
  </si>
  <si>
    <t>V rámci prvního dílčího podání nabývá atribut (10015) max. 1502 (pojistná část, souhrnná část, 1500 součástí indiv. části).
---
10015 Počet formulářů v balíku dat</t>
  </si>
  <si>
    <t xml:space="preserve">Zadaný počet formulářů neodpovídá maximálnímu počtu formulářů (1502 celkem). </t>
  </si>
  <si>
    <t xml:space="preserve">první dílčí podání vždy obsahuje souhrnnou, pojistnou část  a min. jednu součást indiv. části (povinné části podání, T4 řešeno na úrovni xsd )
</t>
  </si>
  <si>
    <t>Kontrola na celkový počet formulářů v druhém a dalších dílčích podáních</t>
  </si>
  <si>
    <t>V rámci druhého dílčího a následujících dílčích podání nabývá atribut (10015) max. 1500 součástí indiv. části.
---
10015 Počet formulářů v balíku dat</t>
  </si>
  <si>
    <t xml:space="preserve">Zadaný počet formulářů neodpovídá maximálnímu počtu formulářů (1500 celkem). </t>
  </si>
  <si>
    <t>druhé dílčí podání a následující neobsahuje souhrnnou a pojistnou část, obsahuje pouze součástí indiv. části</t>
  </si>
  <si>
    <t>Kód státu zahraniční právnické osoby nebo zahraniční fyzické osoby</t>
  </si>
  <si>
    <t>Hodnota musí být z číselníku
---
10492 Kód státu zahraniční právnické osoby nebo zahraniční fyzické osoby</t>
  </si>
  <si>
    <t>Kontrola na typ formuláře v součásti indiv. části</t>
  </si>
  <si>
    <t>Pokud (10016) = "R" nebo "O",
pak element "formularOsoby" musí v sobě obsahovat jeden z typů formulářů: [bezPriznaku, pestoun, cinnostKS, vezen, mezinarodniPronajemSily, jinyPrijem, ozpTpp, odlozenyPrijem].
---
10016 Typ formuláře</t>
  </si>
  <si>
    <t>V součásti individualizované části pro řádné nebo opravné podání musí být v elementu formularOsoby uveden příslušný typ formuláře (bezPriznaku, pestoun, cinnostKS, vezen, mezinarodniPronajemSily, jinyPrijem, ozpTpp nebo odlozenyPrijem).</t>
  </si>
  <si>
    <t>Vyplnění položky Základ pro výpočet daně</t>
  </si>
  <si>
    <t>V případě nulového základu pro výpočet daně musí být uvedena nula,
tedy (10535) &gt;= 0.
---
10535 Základ pro výpočet daně</t>
  </si>
  <si>
    <t>V případě nulového základu atribut Základ pro výpočet daně nabývá hodnoty 0, v opačném případě musí nabývat kladné hodnoty.</t>
  </si>
  <si>
    <t>Jedinečnost GUID podání</t>
  </si>
  <si>
    <t>10001
10010
10011
10221</t>
  </si>
  <si>
    <t>GUID podání (10001) je jedinečný identifikátor, který je vztažen k rozhodnému období (10011, 10010) a varibilnímu symbolu (10221).
---
10001 GUID podání
10010 Měsíc
10011 Rok
10221 Variabilní symbol</t>
  </si>
  <si>
    <t>V systému nesmí existovat více řádných podání se stejným GUID.</t>
  </si>
  <si>
    <t>Storno podání v rámci tohoto rozhodného období a variabilního symbolu zneplatní GUID. Nové řádné podání musí být identifikováno novým jedinečným GUID.</t>
  </si>
  <si>
    <t>Jedinečnost GUID formuláře</t>
  </si>
  <si>
    <t>10012
10010
10011
10221
10228</t>
  </si>
  <si>
    <t>GUID formuláře (10012) je jedinečný identifikátor, který je vztažen k rozhodnému období (10011, 10010), variabilnímu symbolu (10221), jedné individualizované součásti (10228) v rámci podání s vazbou na GIUD (10001).  
---
10001 GUID podání
10012 GUID formuláře
10010 Měsíc
10011 Rok
10221 Variabilní symbol
10228 ID pracovněprávního vztahu (Identifikátor zaměstnání)</t>
  </si>
  <si>
    <t>V systému nesmí existovat více řádných individualizovaných součástí se stejným GUID v rámci jednoho podání.</t>
  </si>
  <si>
    <t>Storno individualizované součásti zneplatní GUID. Nová řádná individualizovaná součást musí být identifikována novým jedinečným GUID.</t>
  </si>
  <si>
    <t>Kontrola vyplnění dat ELDP</t>
  </si>
  <si>
    <t>10241
10242
10245
10357
10358
10359
10360
10362
10536
10375
10462
10463
10464
10465
10466
10468
10469
10240</t>
  </si>
  <si>
    <t>Pokud není vyplněn atribut (10240),
pak atributy: (10241, 10242, 10245, 10357, 10358, 10359, 10360, 10362, 10536, 10375, 10462, 10463, 10464, 10465, 10466, 10468, 10469) nesmí nabývat hodnot.
---
10241 Platnost kódu od
10242 Platnost kódu do
10245 Vyměřovací základ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10240 Kód ELDP</t>
  </si>
  <si>
    <t>Pokud není uveden kód ELDP, nelze vyplňovat údaje o době důchodového pojištění.</t>
  </si>
  <si>
    <t>Pokrytí interakce č. 35</t>
  </si>
  <si>
    <t>Kontrola částí podání ve stronovaném měsíčním hlášení</t>
  </si>
  <si>
    <t>V podání typu storno (10007) = "S" se nesmí nacházet součásti: pvpoj, souhrn, individualizovaná.
---
10007 Typ podání</t>
  </si>
  <si>
    <t>V podání typu storno (celého podání) se nesmí nacházet tyto části: pojistná část, souhrnná část, individualizovaná část.</t>
  </si>
  <si>
    <t>10356
10375
10240
10354
10355
10243</t>
  </si>
  <si>
    <t>Je-li druhá pozice údaje Kód ELDP (10240) různá od "P" a "V" 
 * a zároveň třetí pozice údaje Kód ELDP (10240) různý od "T"
 * a zároveň Malý rozsah (10243) je roven = "A" nebo první pozice údaje Kód ELDP (10240) je z ("T", "U", "V", "W", "X", "Y", "Z"))
 * a zároveň jsou uvedeny Odečtené doby (10375),
pak musí být hodnota údaje Dny započtené (10356) rovna součtu dnů z intervalu od (10354) – do (10355) mínus hodnota údaje Odečtené doby (10375).
---
10356 Počet kalendářních dnů trvání doby důchodového pojištění v daném kalendářním měsíci (Dny započtené)
10375 Oděčtené doby
10240 Kód ELDP
10354 Pojištění od
10355 Pojištění do
10243 Zaměstnání malého rozsahu</t>
  </si>
  <si>
    <t>Roční zúčtování záloh bylo provedeno</t>
  </si>
  <si>
    <t>10321
10322
10323
10420
10421
10422
10423
10424
10425
10426
10430
10539
10540
10541
10542
10454
10455
10441
10442
10443
10444
10445
10446
10447
10448
10449
10450
10451
10320</t>
  </si>
  <si>
    <t>Pokud je atribut (10320) = "NE",
pak atributy: (10321, 10322, 10323, 10420, 10421, 10422, 10423, 10424, 10425, 10426, 10430, 10441, 10442, 10443, 10444, 10445, 10446, 10447, 10448, 10449, 10450, 10451, 10454, 10455, 10539, 10540, 10541, 10542) nesmí nabývat hodnot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10320 Roční zúčtování záloh bylo provedeno</t>
  </si>
  <si>
    <t>Nebylo-li provedeno roční zúčtování záloh, pak nesmí být vyplněny atribut(y) výsledku ročního zúčtování.</t>
  </si>
  <si>
    <t>Pokrytí interakce č. 9</t>
  </si>
  <si>
    <t>Roční zúčtování záloh bylo provedeno v jednom měsíci</t>
  </si>
  <si>
    <t>10320
10010
10011</t>
  </si>
  <si>
    <t>(10320) = "ANO" může být uveden pouze v jednom měsíčním hlášení (v měsíci(10011): 1, 2, 3) za kalendářní rok (10011).
Např.: pokud je uveden v únoru, pak jej nelze znovu uvést v lednu nebo v březnu.
---
10320 Roční zúčtování záloh bylo provedeno
10010 Měsíc
10011 Rok</t>
  </si>
  <si>
    <t>Roční zúčtování záloh je možné provádět právě jednou za kalendářní rok v měsíci: leden, únor nebo březen.</t>
  </si>
  <si>
    <t>Pořadí pro určení výše daňového zvýhodnění tvoří řadu ve výsledku ročního zúčtování</t>
  </si>
  <si>
    <t>Při vyplňování (10451) nelze uplatnit dítě s vyšším pořadím pokud v daném měsící nejsou uvedeny děti, které jsou uvedeny s nižším pořadím nebo s "N".
---
10451 Pořadí pro určení výše daňového zvýhodnění v jednotlivých měsících</t>
  </si>
  <si>
    <t>Vypočitané pojistné na soc. zabezpečení neodpovídá úhrnu vyměřovacích základů zaměstnanců.</t>
  </si>
  <si>
    <t>10481
10477
10478
10479
10480</t>
  </si>
  <si>
    <t>Pojistné na sociální zabezpečení neodpovídá vyměřovacímu základu zaměstnance.</t>
  </si>
  <si>
    <t>Pozitivní kontrola na vyplnění adekvátních atributů v souhrnné vrstvě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</si>
  <si>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10347
10351
10352
10353
10482
10371
10495</t>
  </si>
  <si>
    <t>Pokud je atribut (10495) = "ANO",
pak atributy: (z oblasti "Souhrnná data zaměstnance") musí dle adekvátních povinností nabývat hodnot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10347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</si>
  <si>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Pokud je vyplněn primární pracovněprávní vztah zaměstnance, je nutné dle příslušných povinností doplnit hodnoty z oblasti: Souhrnná data zaměstnance.</t>
  </si>
  <si>
    <t>Kontrola datové integrity podání</t>
  </si>
  <si>
    <t>Obecná strukturální chyba validity dat, kdy je na vstupu uvedena hodnota, která není v souladu s očekávanou strukturou nebo pravidly datového modelu (např. nepovolená, nelogická či nečíselníková hodnota)</t>
  </si>
  <si>
    <t>Chyba datové integrity podání</t>
  </si>
  <si>
    <t>Kontrola adekvátních atributů pro výpočet zálohy na daň rezidentů - zálohová daň</t>
  </si>
  <si>
    <t>10307
10309
10416
10535
10239</t>
  </si>
  <si>
    <t>Pro scénář, kdy je vybírána daň zálohou, nelze vyplnit atribut(y) související se srážkovou daní.</t>
  </si>
  <si>
    <t>Kontrola právě jednoho řádného podání</t>
  </si>
  <si>
    <t>10010
10011
10221</t>
  </si>
  <si>
    <t>V systému nesmí existovat více řádných podání k danému rozhodnému období (10011, 10010) a varibilnímu symbolu (10221).
Pozn.: toto neplatí v případě, kdy podání bylo zamítnuto nebo nebylo podáno (po stornu podání).
---
10010 Měsíc
10011 Rok
10221 Variabilní symbol</t>
  </si>
  <si>
    <t>V systému nesmí existovat více řádných podání za jedno rozhodné období.</t>
  </si>
  <si>
    <t>Kontrola nevyplnění údajů při nulovém počtu dnů doby odečítané po dosažení důchodového věku</t>
  </si>
  <si>
    <t>10462
10463
10464
10465
10466
10468
10469
10375</t>
  </si>
  <si>
    <t>Pokud je atribut (10375) = 0,
pak atributy: (10462, 10463, 10464, 10465, 10466, 10468, 10469) nesmí nabývat hodnot
---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10375 Doby odečítané po důchodovém věku - počet dnů</t>
  </si>
  <si>
    <t>Pokud je počet kalendářních dnů doby odečítané po dosažení důchodového věku v měsíci nulový, pak se atributy o této době nevyplňují.</t>
  </si>
  <si>
    <t>Kontrola nevyplnění údajů důvodů při nulové době vyloučených dob</t>
  </si>
  <si>
    <t>10358
10359
10360
10362
10536
10357</t>
  </si>
  <si>
    <t>Pokud je atribut (10357) nevyplněn  nebo (10357) = 0,
pak atributy: (10358, 10359, 10360, 10362, 10536) nesmí nabývat hodnot, nebo mohou být nula
---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10357 Vyloučené doby - doba trvání omluvných důvodů uvedených v § 16 odst. 4 písm. a) a j) zákona č. 155/1995 Sb.</t>
  </si>
  <si>
    <t>Pokud nejsou vykázány žádné vyloučené doby, pak se údaje o omluvných důvodech nevyplňují.</t>
  </si>
  <si>
    <t>Kontrola povinnosti uvedení kódu ELDP při započtených dnech důchodového pojištění</t>
  </si>
  <si>
    <t>Pokud (10356) &gt; 0,
pak (10240) musí nabývat hodnot.
---
10240 Kód ELDP
10356 Počet kalendářních dnů trvání doby důchodového pojištění v daném kalendářním měsíci (Započtené dny)</t>
  </si>
  <si>
    <t>Pokud jsou vyplněny započtené dny důchodového pojištění, musí být uveden i kód ELDP.</t>
  </si>
  <si>
    <t>Typ Odloženého příjmu</t>
  </si>
  <si>
    <t>Hodnota musí být z číselníku.
---
10548 Typ Odloženého příjmu</t>
  </si>
  <si>
    <t>Povinnost atributu primární pracovněprávní vztah zaměstnance v jednotlivých dat. scénářích</t>
  </si>
  <si>
    <t>10495
10016</t>
  </si>
  <si>
    <t>Pro datový scénář pro druh činnosti 10 (formOzpTpp.xsd) nebo pro typ formuláře storno (10016) = "S" je atribut (10495) nepovinný,
pro všechny ostatní je (10495) povinný.
---
10495 Primární pracovněprávní vztah zaměstnance
10016 Typ formuláře</t>
  </si>
  <si>
    <t>Ve formuláři chybí povinný atribut primární pracovněprávní vztah zaměstnance.</t>
  </si>
  <si>
    <t>Časové omezení uplatnění slevy na pojistném (01–03/2026)</t>
  </si>
  <si>
    <t>10006
10032
10016</t>
  </si>
  <si>
    <t xml:space="preserve">Pokud je (10016) = "R" a současně (10032) &gt; 0 a (10006) &gt; 30. 6. 2026, pak slevu na pojistném nelze uplatnit. Platí jen pro podání za měsíce 01-03/2026.
---
10006 Datum a čas přijetí podání
10032 Sleva na pojistném zaměstnavatele
10016 Typ formuláře
</t>
  </si>
  <si>
    <t>Slevu na pojistném zaměstnavatele za měsíce leden, únor a březen 2026 uplatňuje zaměstnavatel jejím odečtením od pojistného. Nedílnou součástí je však vykázání uplatněné slevy v měsíčním hlášení za tyto měsíce v souladu s platnou právním úpravou, tj. tato měsíční hlášení měla být podána nejpozději do 30. 6. 2026. Vykázání slevy na pojistném zaměstnavatele po uplynutí této lhůty nelze považovat za její řádné uplatnění.</t>
  </si>
  <si>
    <t>Kontrola ztotožnění</t>
  </si>
  <si>
    <t xml:space="preserve">10053
10054
10056
10223
10239
10221
</t>
  </si>
  <si>
    <t>Kontrola ztotožnění dle identifikace (10053, 10054, 10056, 10223, 10239, 10221)
---
10053 Příjmení
10054 Jméno
10056 Datum narození
10223 Datum nástupu do zaměstnání
10239 Druh činnosti
10221 Variabilní symbol</t>
  </si>
  <si>
    <t>Dle identifikačních údajů nedošlo na systémech ČSSZ ke ztotožnění.</t>
  </si>
  <si>
    <t>Kontrola správnosti atributu Obec</t>
  </si>
  <si>
    <t>Hodnota atributu Obec musí být z číselníku CISOB
---
10229 Obec</t>
  </si>
  <si>
    <t>Hodnota atributu Obec neodpovídá tvaru v číselníku.</t>
  </si>
  <si>
    <t>CISOB</t>
  </si>
  <si>
    <t>Kontrola vazby odloženého příjmu na ukončený pracovněprávní vztah</t>
  </si>
  <si>
    <t xml:space="preserve">10548
10228
10010
10011
</t>
  </si>
  <si>
    <t xml:space="preserve">Vykonávaná pozice zaměstnance
</t>
  </si>
  <si>
    <t>Pro odložený příjem 
(10548) = "Příjem po skončení zaměstnaneckého poměru (např. vyplácení bonusů)" nebo
(10548) = "Náhrada mzdy při neplatném ukončení pracovního poměru - PPV dále neprobíhá" nebo
(10548) = "Roční zúčtování po skončení zaměstnaneckého poměru" nebo
(10548) = "Příjem po skončení zaměstnaneckého poměru + Roční zúčtování po skončení zaměstnaneckého poměru" nebo
(10548) = "Náhrada mzdy při neplatném ukončení pracovního poměru + Roční zúčtování po skončení zaměstnaneckého poměru"
musí platit, že tento PPV (10228) je uzavřený, tedy v rozhodném období (10010, 10011), za které se hlášení podává, musí být PPV již ukončeno.
---
10548 Typ Odloženého příjmu
10228 ID pracovněprávního vztahu (Identifikátor zaměstnání)
10010 Měsíc
10011 Rok</t>
  </si>
  <si>
    <t xml:space="preserve">Daný typ odloženého příjmu je možné navázat pouze na ukončený pracovněprávní vztah
</t>
  </si>
  <si>
    <t>Kontrola vazby odloženého příjmu na otevřený pracovněprávní vztah</t>
  </si>
  <si>
    <t>Pro odložený příjem (10548) = "Náhrada mzdy při neplatném ukončení pracovního poměru - PPV dále probíhá"
musí platit, že tento PPV (10228) je otevřený, tedy v rozhodném období (10010, 10011), za které se hlášení podává, musí PPV trvat – tzn. PPV je aktivní k poslednímu dni měsíce určeného atributy (10010) Měsíc a (10011) Rok.
---
10548 Typ Odloženého příjmu
10228 ID pracovněprávního vztahu (Identifikátor zaměstnání)
10010 Měsíc
10011 Rok</t>
  </si>
  <si>
    <t>Daný typ odloženého příjmu je možné navázat pouze na otevřený pracovněprávní vztah.</t>
  </si>
  <si>
    <t>Kontrola druhé pozice kódu ELDP pro odložený příjem</t>
  </si>
  <si>
    <t xml:space="preserve">10240
10548
</t>
  </si>
  <si>
    <t>Pro odložený příjem (10548) = "Příjem po skončení zaměstnaneckého poměru (např. vyplácení bonusů)" platí, že druhá pozice údaje Kód ELDP (10240) = "P", případně údaj Kód ELDP (10240) není vyplněn.
---
10240 Kód ELDP
10548 Typ Odloženého příjmu</t>
  </si>
  <si>
    <t>Pro daný typ odloženého příjmu musí být na druhé pozici kódu ELDP znak "P"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</si>
  <si>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t>
  </si>
  <si>
    <t>1.4.1.2.2</t>
  </si>
  <si>
    <t>Kontrola existence pracovněprávního vztahu u zaměstnavatele pro odložený příjem</t>
  </si>
  <si>
    <t xml:space="preserve">10548
10228
10537
10538
</t>
  </si>
  <si>
    <t>Pro odložený příjem
(10548) = "Příjem po skončení zaměstnaneckého poměru (např. vyplácení bonusů)" nebo
(10548) = "Náhrada mzdy při neplatném ukončení pracovního poměru - PPV dále neprobíhá" nebo
(10548) = "Náhrada mzdy při neplatném ukončení pracovního poměru - PPV dále probíhá"
musí platit, že u zaměstnavatele existuje příslušný PPV (10228) a tento PPV existoval alespoň jeden den v měsíci, za který je odložený příjem hlášen, tj. v období určeném atributy (10537) Měsíc a (10538) Rok.
---
10548 Typ Odloženého příjmu
10228 ID pracovněprávního vztahu (Identifikátor zaměstnání)
10537 Měsíc
10538 Rok</t>
  </si>
  <si>
    <t>Daný typ odloženého příjmu nelze navázat na zadaný pracovněprávní vztah - zadaný pracovněprávní vztah nebyl u zaměstnavatele nalezen</t>
  </si>
  <si>
    <t>Kontrola zadání ročních úhrnů a ročního zúčtování podle aktivity pracovněprávního vztahu v minulém roce</t>
  </si>
  <si>
    <t xml:space="preserve">10548
10228
10011
</t>
  </si>
  <si>
    <t>Pro odložený příjem
(10548) = "Roční zúčtování po skončení zaměstnaneckého poměru" nebo
(10548) = "Příjem po skončení zaměstnaneckého poměru + Roční zúčtování po skončení zaměstnaneckého poměru" nebo
(10548) = "Náhrada mzdy při neplatném ukončení pracovního poměru + Roční zúčtování po skončení zaměstnaneckého poměru"
musí platit, že příslušný PPV (10228) existoval alespoň jeden den v minulém kalendářním roce, za který se roční zúčtování podává, tj. v roce (10011) − 1.
---
10548 Typ Odloženého příjmu
10228 ID pracovněprávního vztahu (Identifikátor zaměstnání)
10011 Rok</t>
  </si>
  <si>
    <t>Nelze zadat údaje k ročním úhrnům a výsledku ročního zúčtování - zadaný pracovněprávní vztah nebyl v předcházejícím roce u zaměstnavatele aktivní</t>
  </si>
  <si>
    <t xml:space="preserve">Obecná kontrola povinnosti vyplnění položky pro </t>
  </si>
  <si>
    <t>Kontrola vyplnění všech povinných položek</t>
  </si>
  <si>
    <t>individuální dle konkrétního atributu</t>
  </si>
  <si>
    <t>Obecná kontrola u všech editovatelných položek dle definovaných datových typů</t>
  </si>
  <si>
    <t>Kontrola všech editovatelných položek na definovaný datový typ</t>
  </si>
  <si>
    <t>Kontrola použití odpovídající součásti individualizované části vůči druhu činnosti</t>
  </si>
  <si>
    <t>10239
10502</t>
  </si>
  <si>
    <t>Pro každý druh činnosti (10239) musí být použit odpovídající typ individuálního formuláře, určený příslušným XSD schématem:
 1) 1 až 9 s příznakem (10502) = "žádné"; 15; 16; A až J; T až ZC: formBezPriznaku.xsd
 2) M: formPestoun.xsd
 3) K,N,O,P,Q,R,S nebo 1 až 9 s příznakem (10502) = "pracovní vztah specifické skupiny": formCinnostKS.xsd
 4) 1 až 9 s příznakem (10502) = "výkon trestu odnětí svobody": formVezen.xsd
 5) 10: formOzpTpp.xsd
 6) 11, 13 ,14: formJinyPrijem.xsd
 7) 12: formMezinarodniPronajemSily.xsd
 8) pro odložený příjem musí platit, že atribut Typ Odloženého příjmu (10548) je vyplněn, odložený příjem je povoleno podávat všem výše uvedeným skupinám druhu činností kromě 10: formOdlozenyPrijem.xsd
---
10239 Druh činnosti
10502 Bližší určení pracovněprávního vztahu
10548 Typ Odloženého příjmu</t>
  </si>
  <si>
    <t>Typ individuálního formuláře (schéma XSD) neodpovídá druhu činnosti nebo odloženému příjmu.</t>
  </si>
  <si>
    <t>Nekritická kontrola datové integrity podání</t>
  </si>
  <si>
    <t>Nekritická obecná strukturální chyba validity dat, kdy je na vstupu uvedena hodnota, která není v souladu s očekávanou strukturou nebo pravidly datového modelu.</t>
  </si>
  <si>
    <t>Nekritická chyba datové integrity podání</t>
  </si>
  <si>
    <t>Nekritická obdoba kontroly č. 323</t>
  </si>
  <si>
    <t>Jedinečnost GUID formuláře (DIS)</t>
  </si>
  <si>
    <t>10012
10010
10011</t>
  </si>
  <si>
    <t>GUID formuláře (10012) je jedinečný identifikátor, který je vztažen k rozhodnému období (10011, 10010), variabilnímu symbolu (10221), v rámci jednoho podání musí být unikátní.
---
10012 GUID formuláře
10010 Měsíc
10011 Rok</t>
  </si>
  <si>
    <t>kontrola se vztahuje v rámci jednoho podání v jednom balíku</t>
  </si>
  <si>
    <t>Kontrola na shodu variabilního symbolu mezi GovTalk obálkou a formulářem</t>
  </si>
  <si>
    <t>T3</t>
  </si>
  <si>
    <t>Variabilní symbol (10221) uvedený v podání musí odpovídat variabilnímu symbolu (10221) uvedenému v GovTalk obálce z VREP.
---
10221 Variabilní symbol</t>
  </si>
  <si>
    <t>Variabilní symbol z GovTalk obálky není shodný s VS v podání.</t>
  </si>
  <si>
    <t>ID kontroly</t>
  </si>
  <si>
    <t>Název konstanty</t>
  </si>
  <si>
    <t>2025-01</t>
  </si>
  <si>
    <t>2026-01</t>
  </si>
  <si>
    <t>2027-01</t>
  </si>
  <si>
    <t>2028-01</t>
  </si>
  <si>
    <t>8, 315</t>
  </si>
  <si>
    <t>pojistné za zaměstnavatele (10024, 10478)</t>
  </si>
  <si>
    <t>0.248</t>
  </si>
  <si>
    <t>10, 315</t>
  </si>
  <si>
    <t>Pojistné za zaměstnavatele (10026, 10479)</t>
  </si>
  <si>
    <t>0.298 </t>
  </si>
  <si>
    <t>167, 315</t>
  </si>
  <si>
    <t>Pojistné za zaměstnavatele (10484, 10480)</t>
  </si>
  <si>
    <t>Sleva na pojistném(uváděno v procentech)</t>
  </si>
  <si>
    <t>Pojistné za zaměstnance - sazbu pojistného na důchodové pojištění placenou zaměstnancem</t>
  </si>
  <si>
    <t>Pojistné za zaměstnance - sazbu pojistného na důchodové pojištění placenou zaměstnancem (delta)</t>
  </si>
  <si>
    <t>Úhrn slev na pojistném zaměstnanců - Sazbu slevy na pojistném na sociální zabezpečení podle § 7a zákona č. 589/1992 Sb</t>
  </si>
  <si>
    <t>Úhrn slev na pojistném zaměstnanců - Sazbu slevy na pojistném na sociální zabezpečení podle § 7a zákona č. 589/1992 Sb (delta)</t>
  </si>
  <si>
    <t>Maximální možný počet odpracovaných hodin</t>
  </si>
  <si>
    <t>245, 325</t>
  </si>
  <si>
    <t>Rozhodná hranice příjmu pro účast na pojištění u ZMR (zaměstnání malého rozsahu)</t>
  </si>
  <si>
    <t>Rozhodná hranice pro vznik účasti na pojištění u DPP</t>
  </si>
  <si>
    <t>Průměrná mzda dle § 23b odst. 4 ZPSZ zaokrouhlená na celou pětisetkorunu dolů</t>
  </si>
  <si>
    <t>Výše měsíčního daň. zvýhodnění na děti, I.</t>
  </si>
  <si>
    <t>Výše měsíčního daň. zvýhodnění na děti, II.</t>
  </si>
  <si>
    <t>Výše měsíčního daň. zvýhodnění na děti, III.</t>
  </si>
  <si>
    <t>313, 320</t>
  </si>
  <si>
    <t>Sazba zálohové, srážkové daně</t>
  </si>
  <si>
    <t>Měsíční sleva na poplatníka</t>
  </si>
  <si>
    <t>Výše měsíčního daň. zvýhodnění na děti, násobek za ZTP</t>
  </si>
  <si>
    <t>Sazba zálohové daně (základ daně přesahující 3 násobek průměrné mzdy)</t>
  </si>
  <si>
    <t xml:space="preserve">Průměrná měsíční mzda </t>
  </si>
  <si>
    <t>DATUM ZMĚNY</t>
  </si>
  <si>
    <t>VERZE</t>
  </si>
  <si>
    <t>ZMĚNOVÝ 
POŽADAVEK</t>
  </si>
  <si>
    <t>ID
KONTROLY</t>
  </si>
  <si>
    <t>NÁZEV
KONROLY</t>
  </si>
  <si>
    <t>PŘEDVALIDAČNÍ
KONTROLA</t>
  </si>
  <si>
    <t>DOTČENÝ
SYSTÉM</t>
  </si>
  <si>
    <t>TYP ZMĚNY
[změna kontroly | odstranění kontroly | přidání kontroly | změna]</t>
  </si>
  <si>
    <t>POPIS ZMĚNY</t>
  </si>
  <si>
    <t>změna kontroly</t>
  </si>
  <si>
    <r>
      <t xml:space="preserve">10030 Počet zaměstnanců
10371 Zdravotní pojištění
</t>
    </r>
    <r>
      <rPr>
        <strike/>
        <sz val="8"/>
        <color theme="1"/>
        <rFont val="Calibri"/>
        <family val="2"/>
        <scheme val="minor"/>
      </rPr>
      <t>10372 Sleva na pojistném</t>
    </r>
    <r>
      <rPr>
        <sz val="8"/>
        <color theme="1"/>
        <rFont val="Calibri"/>
        <family val="2"/>
        <scheme val="minor"/>
      </rPr>
      <t xml:space="preserve">
změna těla funkce, kontrola počtu zam. s příznakem 10372 = ANO, že je menší rovno 10030 zam. Celkem</t>
    </r>
  </si>
  <si>
    <t>Kontrola úhrnu vyměřovacích základů zaměstnanců, které vstupují do částky vyměřovacího základu zaměstnavatele podle § 5a odst. 1 písm. a) ZPSZ</t>
  </si>
  <si>
    <t>odstranění kontroly</t>
  </si>
  <si>
    <t>duplicita s id 7</t>
  </si>
  <si>
    <t>Kontrola úhrnu vyměřovacího základu zaměstnance, která vstupuje do částky vyměřovacího základu zaměstnavatele podle § 5a odst. 1 písm. b) ZPSZ</t>
  </si>
  <si>
    <t>duplicita s id 9</t>
  </si>
  <si>
    <t>Kontrola úhrnu vyměřovacího základu zaměstnance, která vstupuje do částky vyměřovacího základu zaměstnavatele podle § 5a odst. 1 písm. c) ZPSZ</t>
  </si>
  <si>
    <t>duplicita s id 142</t>
  </si>
  <si>
    <t>Kontrola úhrnu pojistného za zaměstnance</t>
  </si>
  <si>
    <t>duplicita s id 12</t>
  </si>
  <si>
    <t>Počet zaměstnanců, za které zaměstnavatel uplatňuje slevu na pojistném zaměstnavatele</t>
  </si>
  <si>
    <t>duplicita s id 1</t>
  </si>
  <si>
    <r>
      <t xml:space="preserve">změna chyb. hlášky "Atribut [XY] může být uveden jen v </t>
    </r>
    <r>
      <rPr>
        <strike/>
        <sz val="8"/>
        <color theme="1"/>
        <rFont val="Calibri"/>
        <family val="2"/>
        <scheme val="minor"/>
      </rPr>
      <t>prosincovém</t>
    </r>
    <r>
      <rPr>
        <sz val="8"/>
        <color theme="1"/>
        <rFont val="Calibri"/>
        <family val="2"/>
        <scheme val="minor"/>
      </rPr>
      <t>lednovém podání."</t>
    </r>
  </si>
  <si>
    <r>
      <t xml:space="preserve">změna chyb. hlášky - Sjednaný místo </t>
    </r>
    <r>
      <rPr>
        <strike/>
        <sz val="8"/>
        <color theme="1"/>
        <rFont val="Calibri"/>
        <family val="2"/>
        <scheme val="minor"/>
      </rPr>
      <t>Stanovený</t>
    </r>
  </si>
  <si>
    <t>přidán rok (10011) kvůli vyhodnocení přestupných roků</t>
  </si>
  <si>
    <t>přidání sloupce pro identifikaci prevalidace na straně e-portálu</t>
  </si>
  <si>
    <t>Změna kategorie kontroly z F4 na T5</t>
  </si>
  <si>
    <t>Změna kategorie kontroly z F4 na T6</t>
  </si>
  <si>
    <t>Změna kategorie kontroly z F4 na T5, změna chybové hlášky z "Variabilní symbol není vyplněn."</t>
  </si>
  <si>
    <t>Finanční úřad</t>
  </si>
  <si>
    <t>přidání kontroly</t>
  </si>
  <si>
    <t>přidání kontrol struktury</t>
  </si>
  <si>
    <t>Struktura storno hlášení</t>
  </si>
  <si>
    <t>Kontrola uplatnění slevy za zaměstnance u jednoho zaměstnavatele je pouze jednou</t>
  </si>
  <si>
    <t>vylepšen detail kontroly  (p. MS)</t>
  </si>
  <si>
    <t>Kontrola uplatnění slevy za zaměstnance u jednoho zaměstnavatele, je pouze jednou.</t>
  </si>
  <si>
    <t>Kontrola konzistence klíčů GUID, ikmpsv, idppv v části individualizované části při změně dat</t>
  </si>
  <si>
    <t>Kontrola vyplnění atributů ke kolektivním smlouvám, při neexistenci smlouvy</t>
  </si>
  <si>
    <t>Kontrola vyplnění atributů ke kolektivním smlouvám, při neexistenci smlouvy (podnět M. Hal.) - logická kontrola</t>
  </si>
  <si>
    <t>na základě telka s pí. Madarovou a pí Kotíkovou, potvrzeno a odsouhlaseno přídání art.: 10357, 10360, 10362 a nově 10463</t>
  </si>
  <si>
    <t>oprava detailu, oprava chyb. Hlášky (M. Hal.)</t>
  </si>
  <si>
    <t>logická kontrola</t>
  </si>
  <si>
    <t>vylepšen detail kontroly  (M. Sm.)</t>
  </si>
  <si>
    <t>po konzultaci s M. Kal. uveden větší detail kontroly</t>
  </si>
  <si>
    <r>
      <t xml:space="preserve">Počet zaměstnanců, za které zaměstnavatel uplatňuje slevu na pojistném s vyplněnými údaji jednotlivých zaměstnanců </t>
    </r>
    <r>
      <rPr>
        <strike/>
        <sz val="8"/>
        <color rgb="FF000000"/>
        <rFont val="Calibri"/>
        <family val="2"/>
        <scheme val="minor"/>
      </rPr>
      <t>(10371</t>
    </r>
    <r>
      <rPr>
        <sz val="8"/>
        <color rgb="FF000000"/>
        <rFont val="Calibri"/>
        <family val="2"/>
        <scheme val="minor"/>
      </rPr>
      <t>10372) = "ANO" musí být &lt;= Počet zaměstnanců (10030).</t>
    </r>
  </si>
  <si>
    <t>přidáno, inicioval TH a JK
Atributy (10372), (10373), (10374) mohou nabývat hodnot jen, když (10239) je v rozmezí 1 až 9.
---
10372 Sleva na pojistném zaměstnavatele
10373 Rozsah kratší pracovní/služební doby
10374 Důvod uplatnění slevy
10239 Druh činnosti</t>
  </si>
  <si>
    <t xml:space="preserve">přidána vstupní podmínka (10239) = 1 až 9
na základě konzultace p. DM a TH
</t>
  </si>
  <si>
    <t>přidána vstupní podmínka (10239) = 1 až 9
na základě konzultace p. DM a TH</t>
  </si>
  <si>
    <t>formalita, úprava seznamu atributů</t>
  </si>
  <si>
    <t>přidán větší detail kontroly, přidána vstupní podmínka
na základě konzultace p. DM a TH</t>
  </si>
  <si>
    <t>Rozsah kratší pracovní/služební doby je max 30</t>
  </si>
  <si>
    <t>odstraněna kontrola 212, byla redundantní s 45</t>
  </si>
  <si>
    <t>kontrola nahrazena id 240</t>
  </si>
  <si>
    <t>detail pro storno celého podání</t>
  </si>
  <si>
    <t>detail pro storno celého podání - paritní kontrola</t>
  </si>
  <si>
    <t xml:space="preserve">změna popisu, hlášky, změna podmínky
</t>
  </si>
  <si>
    <t>iniciováno FS ZP14</t>
  </si>
  <si>
    <t>přejmenování atr. 10356</t>
  </si>
  <si>
    <t>Chybný podíl zahraničního kapitálu</t>
  </si>
  <si>
    <t>10404 odstraněno</t>
  </si>
  <si>
    <t>Kontrola na Zúčtovaný příjem - z toho příjem za bezplatné používání motorového vozidla</t>
  </si>
  <si>
    <t>10415 odstraněno z atributů (na základě redukce DS), tedy smazání kontroly</t>
  </si>
  <si>
    <t>Země původu podle velikosti</t>
  </si>
  <si>
    <t>10405,10406 odstraněno z atributů</t>
  </si>
  <si>
    <t>10405 odstraněno z atributů</t>
  </si>
  <si>
    <t>10406 odstraněno z atributů</t>
  </si>
  <si>
    <t>10215, 10216, 10217, 10218, 10219 odstraněno z atributů  (na základě redukce DS)</t>
  </si>
  <si>
    <t>Kontrola vyplnění atributů ke kolektivním smlouvám</t>
  </si>
  <si>
    <t>10218, 10217 odstraněno z atributů  (na základě redukce DS)</t>
  </si>
  <si>
    <t>oprava datového atributu, oprava podmínky</t>
  </si>
  <si>
    <t>formalita, úprava typ formuláře, na základě revize FS, vyjádření AK, email komunikace 11.4.2025</t>
  </si>
  <si>
    <t>změna názvu kontroly a atributu v těle kontroly, nyní nepropustná kontrola, na základě revize FS, vyjádření AK, email komunikace 11.4.2025</t>
  </si>
  <si>
    <t>Kontrola na Zúčtovaný příjem - z toho peněžní příjmy</t>
  </si>
  <si>
    <t>komunikace pí. Sýk. - na základě revize FS, vyjádření AK, email komunikace 11.4.2025</t>
  </si>
  <si>
    <t>Kontrola na Zúčtovaný příjem - z toho nepeněžní příjmy / naturální mzda</t>
  </si>
  <si>
    <t>změna chyb. hlášky, na základě revize FS, vyjádření AK, email komunikace 11.4.2025</t>
  </si>
  <si>
    <t>přidání kontroly 110, na základě revize FS, vyjádření AK, email komunikace 11.4.2025</t>
  </si>
  <si>
    <t>nekontrolujeme 10450 Průkaz ZTP/P v jednotlivých měsících, na základě revize FS, vyjádření AK, email komunikace 11.4.2025</t>
  </si>
  <si>
    <t>změna názvu, chyb. hl., detailního  popisu, na základě revize FS, vyjádření AK, email komunikace 11.4.2025</t>
  </si>
  <si>
    <t>vyřazení 10439 z kontroly</t>
  </si>
  <si>
    <t>změna systému kontroly, změna propustnosti</t>
  </si>
  <si>
    <t>Prohlášení poplatníka - alespoň jedna sleva</t>
  </si>
  <si>
    <t>duplikovaná kontrola 242-249</t>
  </si>
  <si>
    <t>Kontrola zúčtovaného příjmu</t>
  </si>
  <si>
    <t>změna chyb. hlášky</t>
  </si>
  <si>
    <t>na základě revize FS, vyjádření AK, email komunikace 11.4.2025</t>
  </si>
  <si>
    <t>iniciováno JMHZ, strukturální kontrola</t>
  </si>
  <si>
    <t>formalita, oprava atributů</t>
  </si>
  <si>
    <t>změna typu hlášení, na základě revize FS, vyjádření AK, email komunikace 11.4.2025</t>
  </si>
  <si>
    <t>změna na původní hodnoty, revize JHMZ / JD</t>
  </si>
  <si>
    <t>1.4 final</t>
  </si>
  <si>
    <t>Kontrola Úhrn vyměřovacích základů zaměstnanců, za které zaměstnavatele uplatňuje slevu na pojistném zaměstnavatele</t>
  </si>
  <si>
    <t>duplicita s 207</t>
  </si>
  <si>
    <t>Úhrn vyměřovacích základů zaměstnanců, kteří mají nárok na slevu na pojistném zaměstnance</t>
  </si>
  <si>
    <t>duplicita s 213</t>
  </si>
  <si>
    <t>Chybějící dílčí podání</t>
  </si>
  <si>
    <t>29.4.2025 - Soukup Hrušková / Myslivcová / Kalinič us</t>
  </si>
  <si>
    <t>Maximální možný odpracovaný počet hodin v měsíci pro DPČ
S ohledem na max. možný počet týdnů v měsíci (5) je limit nastaven na: 5*20 (tj. poloviční týdenní úvazek 40:2=20) = 100</t>
  </si>
  <si>
    <t>podbnět od HRIS, po konzultaci pí. Kleňhová - pokyn k odstranění</t>
  </si>
  <si>
    <t>Maximální možný odpracovaný počet hodin v měsíci pro DPP
S ohledem na max. možný počet týdnů v měsíci (5) je limit nastaven na: 5*40 (tj. max. počet odpracovaných hodin týdně bez přesčasů) = 200</t>
  </si>
  <si>
    <t>podbnět od HRIS, po konzultaci pí. Kle. - pokyn k odstranění</t>
  </si>
  <si>
    <t>29.4.2025 - SH / PM / MK</t>
  </si>
  <si>
    <t>formalita - oprav atributů</t>
  </si>
  <si>
    <t>Celkový počet neodpracovaných hodin</t>
  </si>
  <si>
    <t>po konzultaci pí. JK, Kl - odstraněno (dotaz č. 135)</t>
  </si>
  <si>
    <t>ZP_TECH_POPIS_018</t>
  </si>
  <si>
    <t>pro ZP018 zpracování přídána kontrola</t>
  </si>
  <si>
    <t>do kontroly uvedený poivnné atributy: 10420, 10454, 10231, 10232, 10233</t>
  </si>
  <si>
    <t>změna kategorie kontroly, přidána pozn. + atribut</t>
  </si>
  <si>
    <t>po kontrole přidání dalších atributů: 10439, 10453</t>
  </si>
  <si>
    <t>po konzultaci p. Sl., v rámci kontroly a přídání dalších logických kontrol jsme kontrolu přidali</t>
  </si>
  <si>
    <t>ZP_TECH_POPIS_033</t>
  </si>
  <si>
    <t>v rámci ZP_TECH_POPIS_033 odstranění atr. 10278, komunikace Kleňhová M. 20.03.2025</t>
  </si>
  <si>
    <t>po konzultaci s DIS, tato kontrola, která byla uvedena spíše pro forma odstranena</t>
  </si>
  <si>
    <t>formání změna textace kontroly, na základě diskuse s DIS</t>
  </si>
  <si>
    <t>po zapracování revize p. DM - odstranění ostré nerovnosti</t>
  </si>
  <si>
    <r>
      <t xml:space="preserve">po zapracování revize p. DM - </t>
    </r>
    <r>
      <rPr>
        <strike/>
        <sz val="8"/>
        <color theme="1"/>
        <rFont val="Calibri"/>
        <family val="2"/>
        <scheme val="minor"/>
      </rPr>
      <t>10245</t>
    </r>
    <r>
      <rPr>
        <sz val="8"/>
        <color theme="1"/>
        <rFont val="Calibri"/>
        <family val="2"/>
        <scheme val="minor"/>
      </rPr>
      <t xml:space="preserve"> nahrazní 10477</t>
    </r>
  </si>
  <si>
    <t>po zapracování revize p. DM - zjednodušení kontroly</t>
  </si>
  <si>
    <t>po zapracování revize p. DM - přidání podmínky  je-li atribut 10372 = "ANO"</t>
  </si>
  <si>
    <t>při konzultaci s p. DM - změněna formulace</t>
  </si>
  <si>
    <t>po zapracování revize p. DM - přidání pozn. v závorce se zaokrouhlením</t>
  </si>
  <si>
    <t>po konzultaci s p. DM - oprava výpočtového parametru - přídání do byz konstant</t>
  </si>
  <si>
    <t>doplněni pole Typ formuláře, odstranění ostré nerovnosti z podmínky</t>
  </si>
  <si>
    <t>ZP_TECH_POPIS_016, _017</t>
  </si>
  <si>
    <t>Musí být uvedena alespoň jedna z hodnot výše exekučních nebo výše insolvenčních srážek.</t>
  </si>
  <si>
    <t>atributy 10496, 10499 - odstraněny v DS - ZP_TECH_POPIS_016,  ZP_TECH_POPIS_017</t>
  </si>
  <si>
    <t>po konzultaci s p. DM - 24.06.2025 - změna podmínky</t>
  </si>
  <si>
    <t>po konzultaci s p. DM - 24.06.2025 - změna hlášky</t>
  </si>
  <si>
    <t>po revizi JDv, LRid - odstranění na DIS</t>
  </si>
  <si>
    <t>po konzultaci s p. Mar. - 24.06.2025 - změna podmínky</t>
  </si>
  <si>
    <t>po revizi (přidání sloupce Gestor, atr. 10287 vymazán z DS (changelog 4.4.2025)) - kontrola odstraněna</t>
  </si>
  <si>
    <t>po revizi s p. Mar. (email) - odstraněna idk 231</t>
  </si>
  <si>
    <t>přidání sloupce Gestor</t>
  </si>
  <si>
    <t>oprava chyby - změna atr. sloupec C - formalita (přidání 10243)</t>
  </si>
  <si>
    <r>
      <t xml:space="preserve">oprava chyby - formalita, znění podmínky </t>
    </r>
    <r>
      <rPr>
        <strike/>
        <sz val="8"/>
        <color theme="1"/>
        <rFont val="Calibri"/>
        <family val="2"/>
        <scheme val="minor"/>
      </rPr>
      <t>[0]</t>
    </r>
  </si>
  <si>
    <t>po revizi s p. Mar. (email) - změna atr. sloupec C - formalita</t>
  </si>
  <si>
    <t>Je třeba vyplnit alespoň jeden typ vyměřovacího základu zaměstnavatele podle § 5a odst. 1 písm. a, b nebo c</t>
  </si>
  <si>
    <t>po revizi, přepracování formálního znění
+ přídání atr 10502 + příznak pro DIS sloupec R</t>
  </si>
  <si>
    <t>po revizi s p. Mar. (email) / p. Hav. - odstraněna idk 202</t>
  </si>
  <si>
    <t>Není vyplněn údaj Vyměřovací základ.</t>
  </si>
  <si>
    <t>po revizi s pí. Mad. (email FW: kontrola idk 50) - přidání ostré nerovnosti v podmínce</t>
  </si>
  <si>
    <t>oprava - formalita - přidání atributů do sloupce seznam id atributů</t>
  </si>
  <si>
    <t>po konzultaci p. Rí. - zpřesněna podmínka</t>
  </si>
  <si>
    <t>odstranění parametru</t>
  </si>
  <si>
    <t>po revizi, odstraněn parametr z kontroly, která byla odstraněna</t>
  </si>
  <si>
    <t>po revizi, odstraněn parametr z kontroly, která byla odstraněna - sheet Parametrické konstanty</t>
  </si>
  <si>
    <t>ZP_TECH_POPIS_042</t>
  </si>
  <si>
    <t>Náhrady mzdy zúčtované</t>
  </si>
  <si>
    <r>
      <t xml:space="preserve">Úprava názvu atributu 10339, Původní název: </t>
    </r>
    <r>
      <rPr>
        <strike/>
        <sz val="8"/>
        <color theme="1"/>
        <rFont val="Calibri"/>
        <family val="2"/>
        <scheme val="minor"/>
      </rPr>
      <t>Náhrady za mzdy za svátky</t>
    </r>
    <r>
      <rPr>
        <sz val="8"/>
        <color theme="1"/>
        <rFont val="Calibri"/>
        <family val="2"/>
        <scheme val="minor"/>
      </rPr>
      <t>, Nový název: Náhrady za svátky</t>
    </r>
  </si>
  <si>
    <t>Úprava_Změna názvu atributu ID 10356 Počet kalendářních dnů doby důchodového pojištění v daném kalendářním měsíci</t>
  </si>
  <si>
    <t>ZP_TECH_POPIS_039</t>
  </si>
  <si>
    <r>
      <t xml:space="preserve">Úprava názvu atributu 10259, Původní název: </t>
    </r>
    <r>
      <rPr>
        <strike/>
        <sz val="8"/>
        <color theme="1"/>
        <rFont val="Calibri"/>
        <family val="2"/>
        <scheme val="minor"/>
      </rPr>
      <t>Stanovený fond pro danou profesi (v hodinách měsíčně)</t>
    </r>
    <r>
      <rPr>
        <sz val="8"/>
        <color theme="1"/>
        <rFont val="Calibri"/>
        <family val="2"/>
        <scheme val="minor"/>
      </rPr>
      <t>, Nový název: Pracovní doba stanovená pro danou profesi (v hodinách měsíčně)</t>
    </r>
  </si>
  <si>
    <t>ZP_TECH_POPIS_040</t>
  </si>
  <si>
    <r>
      <t xml:space="preserve">Úprava názvu atributu 10260 , Původní název: </t>
    </r>
    <r>
      <rPr>
        <strike/>
        <sz val="8"/>
        <color theme="1"/>
        <rFont val="Calibri"/>
        <family val="2"/>
        <scheme val="minor"/>
      </rPr>
      <t>Sjednaný fond pracovní doby (v hodinách měsíčně)</t>
    </r>
    <r>
      <rPr>
        <sz val="8"/>
        <color theme="1"/>
        <rFont val="Calibri"/>
        <family val="2"/>
        <scheme val="minor"/>
      </rPr>
      <t>, Nový název: Pracovní doba sjednaná (v hodinách měsíčně)</t>
    </r>
  </si>
  <si>
    <t>ZP_TECH_POPIS_043</t>
  </si>
  <si>
    <r>
      <t xml:space="preserve">změna názvu atr. 10344 na Čistý příjem </t>
    </r>
    <r>
      <rPr>
        <strike/>
        <sz val="8"/>
        <color theme="1"/>
        <rFont val="Calibri"/>
        <family val="2"/>
        <scheme val="minor"/>
      </rPr>
      <t>Čistá mzda</t>
    </r>
  </si>
  <si>
    <t>ZP_TECH_POPIS_016</t>
  </si>
  <si>
    <t>odstranění atr. 10496 z kontroly</t>
  </si>
  <si>
    <t>ZP_TECH_POPIS_017</t>
  </si>
  <si>
    <t>odstranění atr. 10499 z kontroly</t>
  </si>
  <si>
    <t>po revizi JK, změna podmínky</t>
  </si>
  <si>
    <t>ZP_TECH_POPIS_019</t>
  </si>
  <si>
    <t xml:space="preserve">změna podmínky kontroly, přidání poznámky
</t>
  </si>
  <si>
    <t>po revizi JK, změna podmínky, přidání 3 kódů ZA, ZB, ZC</t>
  </si>
  <si>
    <t>reformulace podmínky kontroly</t>
  </si>
  <si>
    <t>reformulace: názvu kontroly, poznámky, vstup. atributů</t>
  </si>
  <si>
    <t>ZP_TECH_POPIS_052</t>
  </si>
  <si>
    <t>Úprava názvu atributu 10310  
Současný název: Sražená daň podle zvláštní sazby daně z příjmu nerezidenta člena orgánu právnické osoby 
Nový název: Sražená záloha na daň z příjmu nerezidenta člena orgánu právnické osoby</t>
  </si>
  <si>
    <t>Kontrola adekvátních atributů pro výpočet zálohy na daň rezidentů bez prohlášení poplatníka - zálohová daň</t>
  </si>
  <si>
    <t>Úhrn vyměřovacích základů zaměstnanců se slevou</t>
  </si>
  <si>
    <t>redundance s idk 207</t>
  </si>
  <si>
    <t>ZP_TECH_POPIS_009, ZP_TECH_POPIS_049</t>
  </si>
  <si>
    <t>Kontrola vyplnění vyloučených dob dle v § 16 odst. 4 písm</t>
  </si>
  <si>
    <t>přidán atribut 10536 do sčítanců a změněno znaménko</t>
  </si>
  <si>
    <t>ZP_TECH_POPIS_010</t>
  </si>
  <si>
    <t>Kontrola existence max. jednoho primárního PPV za OIČ v rámci zaměstnavatele (celé IČO)</t>
  </si>
  <si>
    <t>po interní konzultaci k ZP010 - odstraněno na základě požadavku FS</t>
  </si>
  <si>
    <t>Kontrola existence min. jednoho primárního PPV za OIČ v rámci zaměstnavatele (celé IČO)</t>
  </si>
  <si>
    <t>změna poznámky, kategorie kontroly smazána</t>
  </si>
  <si>
    <t>ZP_TECH_POPIS_009</t>
  </si>
  <si>
    <t>Vyloučené doby &lt; = údaji Dny započtené</t>
  </si>
  <si>
    <t>po odstranění atr. 10244</t>
  </si>
  <si>
    <t>Vyloučené doby je prázdný, pokud druhý znak údaje Kód ELDP = P</t>
  </si>
  <si>
    <t>Doby odečtené nevyplňovat, pokud druhý znak údaje Kód ELDP = P</t>
  </si>
  <si>
    <t>po odstranění atr. 10246</t>
  </si>
  <si>
    <t>Pokud Doby odečtené jsou uvedeny, pak 2. znak Kód ELDP = D</t>
  </si>
  <si>
    <t>Odečtené doby &gt;= Vyloučené doby</t>
  </si>
  <si>
    <t>po odstranění atr. 10244 a 10246 změna atributů a těla podmínky</t>
  </si>
  <si>
    <t>odstranění atr. 10467</t>
  </si>
  <si>
    <t>změněno znaménko, přídání podpodmínky</t>
  </si>
  <si>
    <t>ZP_TECH_POPIS_030</t>
  </si>
  <si>
    <t>v rámci ZP_TECH_POPIS_030 přidána interakční negativní kontrola - pro IN32</t>
  </si>
  <si>
    <t>ZP_TECH_POPIS_015</t>
  </si>
  <si>
    <t>Kontrola věku dítěte pro uplatnění - I (výsledek ročního zúčtování sleva na manžela/manželku)</t>
  </si>
  <si>
    <t>přídání kontroly</t>
  </si>
  <si>
    <t>ZP_TECH_POPIS_048</t>
  </si>
  <si>
    <t>přídání atr. do těla podmínky</t>
  </si>
  <si>
    <t>Vypnění výše slevy na pojistném zaměstnance pro ovocnářství a pěstování zeleniny</t>
  </si>
  <si>
    <t>změna znaménka kontroly (MOu-235)</t>
  </si>
  <si>
    <t>Odpovídající výše slevy na pojistném zaměstnance</t>
  </si>
  <si>
    <t>Kontrola věku dítěte pro uplatnění - II (výsledek ročního zúčtování sleva na manžela/manželku)</t>
  </si>
  <si>
    <t>ZP_TECH_POPIS_031</t>
  </si>
  <si>
    <t>Kontrola nevyplnění dat pro rozklad při nulových náhradách mzdy zúčtované</t>
  </si>
  <si>
    <t>ZP_TECH_POPIS_032</t>
  </si>
  <si>
    <t>ZP_TECH_POPIS_035</t>
  </si>
  <si>
    <t>ZP_TECH_POPIS_046</t>
  </si>
  <si>
    <t>Kontrola sumace částek vyměřovacího základu zaměstnance</t>
  </si>
  <si>
    <t>ZP_TECH_POPIS_045</t>
  </si>
  <si>
    <t>Kontrola nevyplnění atributů pojištění a vyměřovacího základu.</t>
  </si>
  <si>
    <t>Kontrola slev při nulový počet dnů podle § 16 odst. 4 písm. j) zákona č. 155/1995 Sb.</t>
  </si>
  <si>
    <t>po revizi JDv, LRid - přidání na cJMHZ</t>
  </si>
  <si>
    <t>10/15/20225</t>
  </si>
  <si>
    <t xml:space="preserve">Bezvadná individualizovaná část </t>
  </si>
  <si>
    <t>po revizi JDv, PMys, JHol - odstranění kontroly</t>
  </si>
  <si>
    <t>po revizi JDv, VZi, LRi - zkrácení chyb. hl.</t>
  </si>
  <si>
    <t>Počet měsíců uplatnění slevy - z toho počet měsíců ZTP/P</t>
  </si>
  <si>
    <t>změna vstupní podmínku pro verzi 1.4, atribut 10356 (náhrada za SIT01 - nyní IN35)</t>
  </si>
  <si>
    <t>změna parametru ve výpočtu (LRi-07/29/2025)</t>
  </si>
  <si>
    <t>objevena chyba (JLo) - atr.: 10287, 10288 byly odstraněny 4.4.2025</t>
  </si>
  <si>
    <t>Struktura storno hlášení (celého podání)</t>
  </si>
  <si>
    <t>nález testování 13135 - oprava kontroly MH idk 240</t>
  </si>
  <si>
    <t>revize DMa, změna textace chyb. hl., přidán atr do seznamu atributů</t>
  </si>
  <si>
    <t>revize DMa, změna textace chyb. hl.</t>
  </si>
  <si>
    <t>ID pracovněprávního vztahu v registru zaměstnance</t>
  </si>
  <si>
    <t>revize OCi - redundance s idk 264</t>
  </si>
  <si>
    <t>Kontrola atributů v rámci slev  na pojistném jsou vázany k druhu činnosti v rozsahu 1 až 9</t>
  </si>
  <si>
    <t>revize DMa, formalita - změna atributů v seznamu atributů</t>
  </si>
  <si>
    <t>revize DMa, formalita - změna textace popisu kontroly, význam nezměněn</t>
  </si>
  <si>
    <t>revize DMa, oprava znění kontroly</t>
  </si>
  <si>
    <t>revize DMa, oprava na původní text kontroly</t>
  </si>
  <si>
    <t>revize MKl - konzultováno a potvrzeno  s RKuf</t>
  </si>
  <si>
    <t>revize DMa, změna textace chyb. hl., formalita - vylepšena formulace kontroly, význam je stejný</t>
  </si>
  <si>
    <t>Kontrola částky vyměřovacího základu zaměstnance, ze které je placeno pojistné, vůči vyměřovacímu základu zaměstnance</t>
  </si>
  <si>
    <t xml:space="preserve">revize DMa - rozhodnutí pro odstranění </t>
  </si>
  <si>
    <t>revize DMa, vypuštění atr. 10490</t>
  </si>
  <si>
    <t>revize IMa - formalita - vylepšení popisu podmínky, změna textace chyb. hl.</t>
  </si>
  <si>
    <t>Datum do (průběh studia) je dřívější, než datum počátku studia</t>
  </si>
  <si>
    <t>revize IMa</t>
  </si>
  <si>
    <t>Kontrola vyplnění souhrnné vrstvy, že atribut Primární pracovněprávní vztah zaměstnance je vyplněn za právě jeden pracovně právní vztah zaměstnance u zaměstnavatele</t>
  </si>
  <si>
    <t>oprava kontroly v rámci byznys zadání verze 1.4.prefinal - ZP_TECH_POPIS_018</t>
  </si>
  <si>
    <t>revize DMa, vypuštění atr. 10546</t>
  </si>
  <si>
    <t>revize DMa, změna textace chyb. hl., formalita - vylepšen popis atributu 10546</t>
  </si>
  <si>
    <t>revize DMa, změna systému kontroly z cJHMZ na DIS</t>
  </si>
  <si>
    <t>revize DMa</t>
  </si>
  <si>
    <t>revize DMa, změna textace chyb. hl., upřesnění podmínky v kontrole</t>
  </si>
  <si>
    <t>Kontrola sumy částek vyměřovacího základu zaměstnance</t>
  </si>
  <si>
    <t>revize IMa - upřesněna kontrola</t>
  </si>
  <si>
    <t>revize IMa - kontrola, výčet atributů</t>
  </si>
  <si>
    <t>revize AKr - formalita, oblast atributů</t>
  </si>
  <si>
    <t>revize AKr - oprava kontroly, oprava výčtu atributů</t>
  </si>
  <si>
    <t>Dítě, za něhož je uplatňována sleva, musí být mladší než 26 let</t>
  </si>
  <si>
    <t>revize AKr - doplnění kontroly, změna chyb. hl.</t>
  </si>
  <si>
    <t>revize IMa - formalita, oblast atributů</t>
  </si>
  <si>
    <t>revize IMa - formalita, výčet atributů</t>
  </si>
  <si>
    <t>revize IMa - formalita, název kontroly, oblast atributů</t>
  </si>
  <si>
    <t>revize AKr - změna chyb. hl.</t>
  </si>
  <si>
    <t>ZP_TECH_POPIS_061</t>
  </si>
  <si>
    <t>Datum od (průběh studia)</t>
  </si>
  <si>
    <t>Datum do (průběh studia)</t>
  </si>
  <si>
    <t>revize AKr - doplnění kontroly</t>
  </si>
  <si>
    <t>revize AKr - doplnění detailu do výčtu atributů v kontrole, změna chyb. hl.</t>
  </si>
  <si>
    <t>revize AKr - formalita, doplnění detailu do výčtu atributů v kontrole</t>
  </si>
  <si>
    <t xml:space="preserve">revize AKr - formalita, typ formuláře </t>
  </si>
  <si>
    <t>ZP_TECH_POPIS_059</t>
  </si>
  <si>
    <t xml:space="preserve">po revizi AKr </t>
  </si>
  <si>
    <t>revize AKr</t>
  </si>
  <si>
    <t>revize AKr - změna formulace kontroly, změna chyb. hl.</t>
  </si>
  <si>
    <t>revize AKr - formalita, typ formuláře</t>
  </si>
  <si>
    <t>revize KMi - formalita, změna gestora</t>
  </si>
  <si>
    <t>revize MKl - změna podmínky, odstranění atributů</t>
  </si>
  <si>
    <t>revize DMa - změna systému kontroly na DIS =&gt; nepropustná</t>
  </si>
  <si>
    <t>Kontrola existence souhrných dat zaměstnance při opravném podání součásti individualizované části</t>
  </si>
  <si>
    <t xml:space="preserve">revize DMa - formalita, delší zápis atributu v chyb. hl. </t>
  </si>
  <si>
    <t xml:space="preserve">revize DMa - název kontroly, změna chyb. hlášky </t>
  </si>
  <si>
    <t>revize DMa - změna chyb. Hlášky</t>
  </si>
  <si>
    <t xml:space="preserve">revize JLo (12-08-2025 13:14) - upřesnění kontroly, dat. scénář </t>
  </si>
  <si>
    <t>Kontrola prerekvizit pro výpočet daně členů orgánů právnických osob, kteří jsou daňovými nerezidenty ČR</t>
  </si>
  <si>
    <t>po revizi JDv, PSl - přesun kontroly kvůli 10068 na cJHMZ</t>
  </si>
  <si>
    <t>ZP_TECH_POPIS_060</t>
  </si>
  <si>
    <t>Kontrola součásti individualizované části na uplatnění slevy pojistného zaměstnavatele (znevýhodněné skupiny) na zaevidované "Oznámení záměru uplatňovat slevu na pojistném za zaměstnance" s dopadem na PVPOJ - I</t>
  </si>
  <si>
    <t>po konzultaci přídání kontroly (SZu-7/31/2025)</t>
  </si>
  <si>
    <t xml:space="preserve">revize DMa - redefinice celé kontroly </t>
  </si>
  <si>
    <t>ZP_TECH_POPIS_063</t>
  </si>
  <si>
    <t>po revizi MSHr, JDv - změna na propustnou</t>
  </si>
  <si>
    <t>Kontrola součásti individualizované části na uplatnění slevy pojistného zaměstnavatele (znevýhodněné skupiny) na zaevidované "Oznámení záměru uplatňovat slevu na pojistném za zaměstnance" s dopadem na PVPOJ - III</t>
  </si>
  <si>
    <t>po revizi JKo, VZi, JDv - přidána kontrola</t>
  </si>
  <si>
    <t>Vyplnění položky Základ pro výpočet zálohy na daň</t>
  </si>
  <si>
    <t>po revizi VZi, JDv, HKy, AKr - test. nález / změna byznys zadání</t>
  </si>
  <si>
    <t>po revizi Akr, HKy - změna na propustnou, systém kontroly na cJMHZ</t>
  </si>
  <si>
    <t xml:space="preserve">po revizi Akr, HKy - změna na nepropustnou, systém kontroly na DIS, dopřesnění kontroly (část 1c) </t>
  </si>
  <si>
    <t>Počet neodpracovaných hodin z důvodu čerpání dovolené na zotavenou x náhrady mzdy za dovolenou</t>
  </si>
  <si>
    <t>po revizi JDv - změna kontroly systému na DIS</t>
  </si>
  <si>
    <t>po revizi JDv, PMy, LRi - zvětšen detail kontroly</t>
  </si>
  <si>
    <t>budoucí změn. požadavek ozuspoj</t>
  </si>
  <si>
    <t>Kontrola součásti individualizované části na uplatnění slevy pojistného zaměstnavatele (znevýhodněné skupiny) na zaevidované "Oznámení záměru uplatňovat slevu na pojistném za zaměstnance" s dopadem na PVPOJ - II</t>
  </si>
  <si>
    <t>Řádné podání musí obsahovat min. jednu součást individualizované části.</t>
  </si>
  <si>
    <t>po revizi JDv - formalita, změna na nepropustnou (kontrola je na DIS, je pouze nepropustná)</t>
  </si>
  <si>
    <t>po revizi JDv, PMy, LRi - přidání kontroly</t>
  </si>
  <si>
    <t>pro revizi AKr, JDv, THavr - přidaná kontrola číselníku</t>
  </si>
  <si>
    <t xml:space="preserve">Hodnota musí být vyplněna i v případě nulového základu zvláštní sazby daně, zárověň nesmí být záporná. </t>
  </si>
  <si>
    <t xml:space="preserve">nález testování - 13472, po diskuzi s VZi - odstraňujeme </t>
  </si>
  <si>
    <t>Hodnota skutečně sražené daňe podle zvláštní sazby daně / měsíc musí být vyplněna i v případě nulových srážek, zároveň nesmí být záporná.</t>
  </si>
  <si>
    <t>Kontrola na typ formuláře pro řádné nebo opravné podání</t>
  </si>
  <si>
    <t>po revizi LRi - přidána další strukurální kontrola</t>
  </si>
  <si>
    <t>revize DMa - změna kontroly</t>
  </si>
  <si>
    <t>Původní znění:Pro scénář, kdy je vyplňována záloha na sraženou daň, pak nesmí být vyplněny atribut(y): [překlad konkrétních atributů, oddělené čárkou].
Nové znění: Pokud zaměstnanec nepodepsal Prohlášení poplatníka, uvedené atributy nemohou být vyplněny.: [překlad konkrétních atributů, oddělené čárkou].</t>
  </si>
  <si>
    <t>budoucí změn. požadavek ovocnáři</t>
  </si>
  <si>
    <t>revize DMa - detail kontroly</t>
  </si>
  <si>
    <t>Kontrola uplatnění slevy na pojistném zaměstnavatele za zaměstnance až po oznámení záměru uplatňovat tuto slevu</t>
  </si>
  <si>
    <t>budoucí změn. požadavek</t>
  </si>
  <si>
    <t>Kontrola adekvátních atributů pro výpočet daně členů orgánů právnických osob, kteří jsou daňovými nerezidenty ČR</t>
  </si>
  <si>
    <t>Původní znění:Pro scénář, kdy je vyplňována daň srážkou, pak nesmí být vyplněny atribut(y): [překlad konkrétních atributů, oddělené čárkou].
Nové znění: Pro scénář, kdy je u daňového nerezidenta, člena orgánů právnických osob, vybírána daň srážkou, pak nesmí být vyplněny atribut(y): [překlad konkrétních atributů, oddělené čárkou].</t>
  </si>
  <si>
    <t>Původní znění: Vyplněná položka není určena pro vyplnění u primárního pracovně právního vztahu.
Nové znění: Tyto atributy mohou být vyplněny pouze u primárního pracovněprávního vztahu:
[překlad konkrétních atributů, oddělené čárkou].</t>
  </si>
  <si>
    <t>po revizi VerZ, JDv - navržena oprava, zjednodušení kontroly, vypuštění 2 podmínek kontroly</t>
  </si>
  <si>
    <t>po revizi VerZ, AKr, HKy (04.09.2025) - změněno tělo kontroly - odstraněny některé atributy z podmínky</t>
  </si>
  <si>
    <t xml:space="preserve">revize LRi, JDv - změna chyb. hl. </t>
  </si>
  <si>
    <t>revize JDv, detail v těle podmínky, odstranění úvodní redundantní  podmínky</t>
  </si>
  <si>
    <t>revize pro pokrytí bugu - 13343</t>
  </si>
  <si>
    <t>revize OCi, Jko, JDv - úprava znění, znak změněn na pozici</t>
  </si>
  <si>
    <t>po revizi JDv - vložení původního textu kontroly z verze 1.3</t>
  </si>
  <si>
    <t>po revizi JDv - vložení původního textu kontroly z verze 1.3
revize Oci, Jko, JDv - úprava znění, znak změnněn na pozici</t>
  </si>
  <si>
    <t>revize OCi, Jko, JDv - úprava znění, znak změněn na pozici, přesun 5. části kontroly na cJMHZ idk 309</t>
  </si>
  <si>
    <t>Zaregistrování IK MPSV</t>
  </si>
  <si>
    <t>po revizi JDv - 136 redundantní ke kontrolám akce 99 (261, 262, 263, 264)</t>
  </si>
  <si>
    <t>Kód pracoviště ČSSZ</t>
  </si>
  <si>
    <t>po revizi LRi, JDv - odstreněna kontrola z MH, 10004 je v datové doméně RegZel</t>
  </si>
  <si>
    <t>po revizi JDv, JHo, LRi - přidání interakční kontroly č. 35</t>
  </si>
  <si>
    <t>revize JDv, LRi - po diskuzi 11.09.2025 odstraněna část pro storno (pokryto jinou kontrolou)</t>
  </si>
  <si>
    <t>Kontrola formulářů v opravném měsíčním hlášení</t>
  </si>
  <si>
    <t>změněn atribut ve výčtu i v popisu, vylepšena textace kontroly</t>
  </si>
  <si>
    <t>po revizi PMy, JDv, PSl - přidání analogické kontroly k idk 237 jen pro celé podání</t>
  </si>
  <si>
    <t>po revizi PSl, JDv - kontrola 135 rozdělena, 4. část přesunuta z DIS na cJMHZ</t>
  </si>
  <si>
    <t xml:space="preserve">po revizi LRi, JDv - oprava v chyb. hl. - smazání posledního názvu atributu  </t>
  </si>
  <si>
    <t xml:space="preserve">po revizi LRi, JDv - oprava v chyb. hl. - smazání posledního názvu atibutu  </t>
  </si>
  <si>
    <t>po revizi JDv - změna názvu atributu v popisu</t>
  </si>
  <si>
    <t>po revizi JDv - oprava chyb. hl.</t>
  </si>
  <si>
    <t>po revizi PSl, JDv - kontrola přesunuta z DIS na cJMHZ</t>
  </si>
  <si>
    <t>po revizi JDv, LRi - vylepšení formalizmu kontroly</t>
  </si>
  <si>
    <t xml:space="preserve">Bezvadná pojistná část </t>
  </si>
  <si>
    <t xml:space="preserve">Bezvadná souhrnná část </t>
  </si>
  <si>
    <t>po revizi JDv, THav -přidání kontroly, která zastřeší IN09</t>
  </si>
  <si>
    <t>po revizi JDv, THav -přidání kontextové kontroly, která kontroluje právě jedno roční zúčtování buď měsíci 01 nebo 02 nebo 03</t>
  </si>
  <si>
    <t>po revizi JDv, JAnd - oprava překlepu v chyb. hlášce (početu -&gt; počtu)</t>
  </si>
  <si>
    <t xml:space="preserve">po revizi JDv, AKr, HKy - nález z testování, bez bugu - přidání kontroly </t>
  </si>
  <si>
    <t>po revizi JDv - dopřesnění podmínky</t>
  </si>
  <si>
    <t>Shoda vypočtené zálohy na daň se základem</t>
  </si>
  <si>
    <t>po revizi JDv - přidání kontroly nález: 14117</t>
  </si>
  <si>
    <t>po revizi JDv - nález: HRIS testování (DMa, MMi), 14167
přidání podmínky 10032 &gt; 0</t>
  </si>
  <si>
    <t>po revizi JDv, VZi - nález: HRIS testování 14108</t>
  </si>
  <si>
    <t>Kontrola souladu počtu dnů v evidenčním stavu s počtem dnů pojištění dle ELDP</t>
  </si>
  <si>
    <t>Výše měsíčního daň. zvýhodnění na děti</t>
  </si>
  <si>
    <t>po revizi JDv, VZi - nález: HRIS testování 14110</t>
  </si>
  <si>
    <t>Výše uvedené základní slevy na poplatníka neodpovídá legislativnímu předpisu.</t>
  </si>
  <si>
    <t>ZP_TECH_POPIS_071</t>
  </si>
  <si>
    <t>Kontrola na vyplnění atributů odpovídajícho typu daně</t>
  </si>
  <si>
    <t>po revizi JDv, VZi - nález: HRIS testování, přidání pozitivní kontroly</t>
  </si>
  <si>
    <t>po revizi JDv, THav - přidání pozitivní kontroly, nález z testování</t>
  </si>
  <si>
    <t>Výše vypočtené srážkové daně</t>
  </si>
  <si>
    <t>po revizi JDv, VZi - nález: testování 14113</t>
  </si>
  <si>
    <t>po revizi JDv, JHo - zpřesnění detailu kontroly, nález (13343 - not a bug)</t>
  </si>
  <si>
    <t>po revizi JDv, THav - změna detail. těla kontroly, změna chyb. hlášky</t>
  </si>
  <si>
    <t>po revizi JDv, LRid - změna systému kontroly</t>
  </si>
  <si>
    <t xml:space="preserve">po revizi JDv, Jko - nález 14287, HRIS dotaz </t>
  </si>
  <si>
    <r>
      <t xml:space="preserve">po revizi JDv, JAn - oprava chyb. hl., </t>
    </r>
    <r>
      <rPr>
        <strike/>
        <sz val="8"/>
        <color theme="1"/>
        <rFont val="Calibri"/>
        <family val="2"/>
        <scheme val="minor"/>
      </rPr>
      <t>měsící, pokud</t>
    </r>
  </si>
  <si>
    <t>Počet neodpracovaných hodin s náhradou či nekrácením mzdy x náhrady mzdy</t>
  </si>
  <si>
    <t>po revizi JDv, MKl, JKot- HRIS dotaz 313 JDr</t>
  </si>
  <si>
    <t>Počet odpracovaných dnů</t>
  </si>
  <si>
    <t xml:space="preserve">po revizi JDv - na pokyn AHr odstranění atr. 10267 (nařízení vlády) =&gt; odstranění kontroly bez náhrady </t>
  </si>
  <si>
    <t>Odpracované dny x mzda zúčtovaná</t>
  </si>
  <si>
    <t>Počet zaměstnanců se slevou - pracující důchodci</t>
  </si>
  <si>
    <t>Kontrola adekvátních atributů pro výpočet srážkové daně rezidentů bez prohlášení poplatníka - srážková daň</t>
  </si>
  <si>
    <t>po revizi JDv, AKr, HKy, VerZ - změna kontroly, přidání podmínky jen 1 VS, změna sumace na 10535</t>
  </si>
  <si>
    <t>po revizi JDv, MKal, MSmr - odstranění (RE: kontrola 222, 223,..)</t>
  </si>
  <si>
    <t>Počet zaměstnanců se slevou - ovocnáři</t>
  </si>
  <si>
    <t>po revizi MOu, JDv, THavr - nalezena duplicita s 215, 80 smazána</t>
  </si>
  <si>
    <t>po revizi JDv, THavr - v kontrole vyspecifikóvána sum 10477 pro dat. scénáře K-S, Pracovní vztah specifické skupiny, M pěstouni</t>
  </si>
  <si>
    <t>po revizi MOu, JDv, THavr - vylešeno formální znění</t>
  </si>
  <si>
    <t>po revizi JDv, JHol - vylepšen popis</t>
  </si>
  <si>
    <t>po revizi JDv, VerZ - přidání kontroly - vychází z původní 244, změna chyb. hl., změna těla kontroly</t>
  </si>
  <si>
    <t>po revizi JDv, MHej - doladění textu kontroly</t>
  </si>
  <si>
    <t>po revizi JDv, JAnd - nález překlepu</t>
  </si>
  <si>
    <t>po revizi JDv, JAnd - nález redundantní kontroly</t>
  </si>
  <si>
    <t>po revizi JDv, MKal - kontrola GUID form. (10012) v  podání (10001), změna chyb. hl.</t>
  </si>
  <si>
    <t xml:space="preserve">po revizi JDv, THavr - změna operandu </t>
  </si>
  <si>
    <t xml:space="preserve">po revizi JDv, JAnd - změna chyb hl. </t>
  </si>
  <si>
    <t>po revizi JDv, JHo, MSm - přidání obecné eskalační chyby pro cJMHZ, nález z testování</t>
  </si>
  <si>
    <t>po revizi JDv, Mhej, JarK  - opraveno dle KK_59_59-cast-1-poz.xml</t>
  </si>
  <si>
    <t>po revizi JDv, THavr - odsouhlasení fin. Znění</t>
  </si>
  <si>
    <t>Roční zúčtování záloh bylo provedeno v jednom měsíci (leden, únor)</t>
  </si>
  <si>
    <t>po revizi JDv, THav - přidání kontroly k interakci IN09 (10320)</t>
  </si>
  <si>
    <t>Chybný GUID řádného podání</t>
  </si>
  <si>
    <t>po revizi PMys, JDv - nález z testování</t>
  </si>
  <si>
    <t>10/16/20225</t>
  </si>
  <si>
    <t>ZP_TECH_POPIS_069</t>
  </si>
  <si>
    <t>po revizi JDv - ZP06, změna chyb. hl.</t>
  </si>
  <si>
    <t>ZP_TECH_POPIS_064</t>
  </si>
  <si>
    <t>po revizi JDv - přidání kontroly v rámci ZP_TECH_POPIS_064</t>
  </si>
  <si>
    <t>10/17/20225</t>
  </si>
  <si>
    <t>po revizi JDv - změna kontroly v rámci ZP_TECH_POPIS_064</t>
  </si>
  <si>
    <t>po revizi JDv - zpřesněn popis kontroly</t>
  </si>
  <si>
    <t>po revizi JDv - přejmenovaný atribut 10416</t>
  </si>
  <si>
    <t>po revizi JDv - změněny atributy / chyb. hl.</t>
  </si>
  <si>
    <t>10/22/20225</t>
  </si>
  <si>
    <t>po revizi JDv - zaslán detailnější specifikace p. DMar, diskutováno VerZ, implelementace variantně do jedné kontroly (NV)</t>
  </si>
  <si>
    <t>po revizi JDv - dotaz 235 MOu, dopřesnění vstupních podmínek dle idk 216, fin. Konzultováno s VerZ</t>
  </si>
  <si>
    <t>10/23/20225</t>
  </si>
  <si>
    <t>po revizi JDv, JarK, JLau - přepis kontroly</t>
  </si>
  <si>
    <t>10/31/20225</t>
  </si>
  <si>
    <t>po revizi JDv, LRi - přidání kontroly</t>
  </si>
  <si>
    <t>po revizi JDv, MHej - vylepšení definice kontroly, vazba jen na platné dat. scénáře</t>
  </si>
  <si>
    <t>po revizi JDv, VZi, LRi - doplnění multiplikátoru pro ZTP</t>
  </si>
  <si>
    <t>pro revizi JDv, DMa - revize znění kontroly</t>
  </si>
  <si>
    <t>po revizi JDv, JAn  - oprava chyb. hlášky</t>
  </si>
  <si>
    <t>po revizi JDv, THa, MFo - vylepšen popis kontroly</t>
  </si>
  <si>
    <t>po revizi MFo, RNe, JDv - vylepšen popis kontroly, změna ch. hl.</t>
  </si>
  <si>
    <t>po revizi MFo, RNe, JDv - vylepšen popis kontroly</t>
  </si>
  <si>
    <t>po revizi JDv, JAnd - oprava překlepu v chyb. hlášce (dvojitá mezera)</t>
  </si>
  <si>
    <t>po revizi RNe, JDv - redundance k idk 65</t>
  </si>
  <si>
    <t>po revizi JDv, JAnd, PMys - dopřesnění kontroly, změna názvu kontroly</t>
  </si>
  <si>
    <t>po revizi JDv, AKr - změna kontroly, vymázana část s null</t>
  </si>
  <si>
    <t>po revizi JDv, MHej, LRi -  změna systému</t>
  </si>
  <si>
    <t>po revizi JDv, AKr - změna kontroly vložen 10535 místo 10245</t>
  </si>
  <si>
    <t>po revizi JDv, MFo - kontrola odstraněna</t>
  </si>
  <si>
    <t>po revizi JDv, MKa - vylepšen detail kontroly, přidána podmínková prerekvizita: a uvedené období ZAMERY_SLEV.ZAMER_OD a ZAMERY_SLEV.ZAMER_DO spadá do období definovaného atributy (10010) Měsíc a (10011) Rok</t>
  </si>
  <si>
    <t>po revizi JDv, HKy, Akr - úprava textace chybové hlášky</t>
  </si>
  <si>
    <t>po revizi JDv, HKy, Akr - revize znění kontroly</t>
  </si>
  <si>
    <t>po revizi JDv, HKy, Akr - kontrola odstraněna</t>
  </si>
  <si>
    <t>Atribut žádosti o roční zúčtování daně byl vyplněn pouze jednom měsíci (leden nebo únor)</t>
  </si>
  <si>
    <t>po revizi RNe, JDv - oprava textu chybové hlášky</t>
  </si>
  <si>
    <t>po revizi JDv, THa, MFo - vylepšen popis kontroly: ...spadá celé do období definovaného...</t>
  </si>
  <si>
    <t>po revizi JDv, MFo, HKy, Akr - revize znění na základě připomínek GFŘ</t>
  </si>
  <si>
    <t>po revizi JDv, MSmr - zobecnění, "opravné" odstraněno, změna ch. hl.</t>
  </si>
  <si>
    <t>po revizi RNe - oprava textu chybové hlášky</t>
  </si>
  <si>
    <t>po revizi JDv - jen přidání poznámky, lhůsta splatnosti</t>
  </si>
  <si>
    <t>po revizi JDv, THa - vypnutí kontroly pro podání v měsících - 1Q2026</t>
  </si>
  <si>
    <t>po revizi JDv, MFo, RNe - upřesnění kontroly (zpřesnění definice k IK MPSV)</t>
  </si>
  <si>
    <t>Povinnost atributu primární pracovněprávní pravní vztah zaměstnance v jednotlivých dat. scénářích</t>
  </si>
  <si>
    <t>po revizi JDv, THa - na základě změny povinnosti atributu, přidána logická kontrola (detail v chglogu v DS)</t>
  </si>
  <si>
    <t>po revizi JDv, THa - změna typu chyby na ePortálu na =&gt; propustnou</t>
  </si>
  <si>
    <t>po revizi JDv, THa, MFo, RNe - po revizi a přidány do negativní kontroly atributy pro srážkovou daň</t>
  </si>
  <si>
    <t>po revizi JDV, MFo, Akr - po konzultaci s pí. Vaňk., rozšířen detail popisu kontroly</t>
  </si>
  <si>
    <t>po revizi JDv, THa - vylepšen popis kontroly + změ</t>
  </si>
  <si>
    <t>po revizi MFo, JDv, PMy - rozšířen detail popisu kontroly</t>
  </si>
  <si>
    <t>po revizi MFo, JDv, RKu, MKl  - upraven výpočet v popisu kontroly - odstraněn atribut (10333)</t>
  </si>
  <si>
    <t>po revizi JDv, VeZ - upraven detail popisu kontroly</t>
  </si>
  <si>
    <t>po revizi JDv, VeZ - vylepšen detail popisu</t>
  </si>
  <si>
    <t>po revizi JDv, MFo, THa, RNe - odstranění kontroly z důvodu redundance s idk 232</t>
  </si>
  <si>
    <t>po revizi JDv, DMa - přidání kontroly</t>
  </si>
  <si>
    <t>po revizi RNe - revize možnosti validace na validátoru</t>
  </si>
  <si>
    <t>po revizi JDv - do kontroly přidány atributy 10457, 10542</t>
  </si>
  <si>
    <t>po revizi JDv, THa, AKr - oprava, změna na propustnou kontrolu na prevalidační vrstvě - ePortál</t>
  </si>
  <si>
    <t>po revizi JDv, THa, AKr - přidání nepropustné kontroly na prevalidační vrstvě - ePortál</t>
  </si>
  <si>
    <t>po revizi JDv, RNe - upřesnění kontroly (pravidlo pro IK MPSV)
(Přidáno do WIKI : Na první pozici identifikátoru IK MPSV (OIČ) je vždy číslice 1.)</t>
  </si>
  <si>
    <t>po revizi JDv, THa - přidání podmínky vyjimky pro scénář odloženého příjmu</t>
  </si>
  <si>
    <t>po revizi JDv, LRi - přidání kontroly pro ztožnění dle identifikace (BAM) - typ F2</t>
  </si>
  <si>
    <t xml:space="preserve">po revizi JDv, VerZ, MarO - kontrola odstraněna </t>
  </si>
  <si>
    <t>po revizi JDv, THa, AKr - oprava, změna zpět na nepropustnou kontrolu na prevalidační vrstvě - ePortál</t>
  </si>
  <si>
    <t>po revizi JDv, THa, AKr, HKy - reformulace logického operandu z "nebo" na "a zároveň"</t>
  </si>
  <si>
    <t>po revizi JDv, THa, AKr, HKy - v rámci optimalizace vypnuto</t>
  </si>
  <si>
    <t>Rodné číslo souhlasí s uvedeným datem narození - vyživující osoba</t>
  </si>
  <si>
    <t>po revizi JDv, HRIS 445 - přidaná vyjimka spuštění kontroly pro dat. scénář odloženého příjmu</t>
  </si>
  <si>
    <t>po revizi JDv, THa přidáná kontrola pro verifikaci atributu Obec z číselníku CISOB</t>
  </si>
  <si>
    <t>Povinné RČ nebo datum narození ve výsledku ročného zúčtování</t>
  </si>
  <si>
    <t xml:space="preserve">po revizi JDv, THa, AKr, HKy - v rámci optimalizace odstraněny atributy GFR </t>
  </si>
  <si>
    <t>po revizi JDv, MHe - v rámci testování, vylepšen detail kontroly, přidána vyjímka z kontroly pro dat. scénář vězeň</t>
  </si>
  <si>
    <t>po revizi JDv, THa - vylepšen detail kontroly, přidaná specifická část kontroly pro odložený příjem</t>
  </si>
  <si>
    <t>po revizi JDv, LRi - redundance k idk90, kontrola vypnuta</t>
  </si>
  <si>
    <t>po revizi JDv, THa, JKo, MKa - přidání kontrol do cJMHZ</t>
  </si>
  <si>
    <t>po revizi JDv, MHo - přidání obecné definice konrtroly pouze pro ePortál</t>
  </si>
  <si>
    <t>po revizi JDv, MHe - odstraněn atr 10453 z výčtu podtřídy "Výpočet zálohy na daň"</t>
  </si>
  <si>
    <t>po revizi JDv, THa - přidání kontrol pro odpovídající indiv. formulář proti druhu činnosti</t>
  </si>
  <si>
    <t>po revizi JDv, HRIS - přidaná vyjimka spuštění kontroly pro dat. scénář odloženého příjmu 10537, 10538</t>
  </si>
  <si>
    <t>po revizi JDv, HRIS - přidaná vyjimka spuštění kontroly pro dat. scénář odloženého příjmu 10537, 10538; dále zahrnut zbytek atributů z ELDP záznamu</t>
  </si>
  <si>
    <t>po revizi JDv, RKuf, MKle - dodatečná změna byz. definice - ze sumace odstraněn atr 10333</t>
  </si>
  <si>
    <t>po revizi JDv, MSm, MFo, AHr - přidání propustné kontroly (obdoba strukturální kontroly č. 323)</t>
  </si>
  <si>
    <t>po revizi JDv, RNe, HKy, AKr - kontrola suspendována</t>
  </si>
  <si>
    <t>po revizi JDv, LRi - vylepšen byznys detail, odstraněna prekondice: Pokud je (10356) &gt; 0</t>
  </si>
  <si>
    <t xml:space="preserve">po revizi JDv, Ahr, SMor - změna propustnosti, z propustné na nepropustnou
</t>
  </si>
  <si>
    <t>po revizi RNe, JDv, MSm - dodatečné zpřesnění byz.definice</t>
  </si>
  <si>
    <t>po revizi JDv, THa - vylepšena byznysová definice kontroly, přidáno rozšíření nepovinnosti 10495 pro typ formuláře storno</t>
  </si>
  <si>
    <t>po revizi JDv, RKuf, MKle - dodatečná změna byz. definice - do sumace přidán atr 10333</t>
  </si>
  <si>
    <t>po revizi - RNe, JDv, MKa, PMys, THa, změna kategorie kontroly na technickou</t>
  </si>
  <si>
    <t>po revizi - RNe, JDv, MKa, PMys, Tha - změna kategorie kontroly na technickou</t>
  </si>
  <si>
    <t>po revizi JDv, RNe  - přidání kontroly</t>
  </si>
  <si>
    <t>Počet neodpracovaných hodin z důvodu dočasné pracovní neschopnosti x náhrady mzdy za dočasnou pracovní neschopnost</t>
  </si>
  <si>
    <t>po revizi JDv, THa  - změna chybové hlášky, vylepšena specifikace</t>
  </si>
  <si>
    <t>po revizi JDv, THa  - změna popisu kontroly</t>
  </si>
  <si>
    <t>po revizi JDv, THa  - vylepšení popisu kontroly</t>
  </si>
  <si>
    <t>po revizi JDv,THa,MKl - odstranění kontroly</t>
  </si>
  <si>
    <t>po revizi JDv,THa - vylepšena definice kontroly</t>
  </si>
  <si>
    <t>po revizi JDv, THa - vylepšena definice kontroly</t>
  </si>
  <si>
    <t>po revizi JDv, DMa, THa - vylepšena definice kontroly</t>
  </si>
  <si>
    <t>po revizi JDv, THa - vylepšena definice kontroly, přidána vyjimka pro vězně</t>
  </si>
  <si>
    <t>po revizi JDv, MKa - vylepšena definice kontroly, přidána vyjimka pro odložený příjem</t>
  </si>
  <si>
    <t>po revizi JDv, THa, DLa - odstranění prevalidační kontroly z ePortálu</t>
  </si>
  <si>
    <t>po revizi JDv, THa - vylepšní definice kontroly - pro činnosti 12 (formMezinarodniPronajemSily.xsd) - musí být vyplněn atr. 10321</t>
  </si>
  <si>
    <t>Kontrola na vyplnění povinných atributů</t>
  </si>
  <si>
    <t>po revizi JDv, LRi - přidání kontroly pro na vypnění všech povinných atributů (10053, 10054, 10228, 10274)</t>
  </si>
  <si>
    <t>po revizi JDv, JKo - změna operandu na &gt;=</t>
  </si>
  <si>
    <t>po revizi JDv, AHrt, SMo - přidána (znovu aktivována) kontrola 221</t>
  </si>
  <si>
    <t>po revizi JDv, MKl - smazání kontroly z vrstvy DIS</t>
  </si>
  <si>
    <t>Kontrola vyplnění počet měsíců uplatnění slevy ZTP/P (roční zúčtování)</t>
  </si>
  <si>
    <t>po revizi JDv, THa - v rámci optimalizace, odstranění kontroly</t>
  </si>
  <si>
    <t>Chybný GUID opravné součásti</t>
  </si>
  <si>
    <t>po revizi JDv, THa, MKl - v rámci optimalizace, odstranění kontroly</t>
  </si>
  <si>
    <t>po revizi JDv, THa - optimalizace, vylepšení kontroly (… nesmí nabývat hodnot, nebo mohou být nula)</t>
  </si>
  <si>
    <t>po revizi JDv, THa - změna popisu kontroly (odstranění nebo mezi měsíci), vylepšní chyb. hl.</t>
  </si>
  <si>
    <t>po revizi JDv, THa - optimalizace ch. hlášky</t>
  </si>
  <si>
    <t>po revizi JDv, THa - v rámci opravy chyby, změna v popisu kontroly, větev pro "S" odstaněna</t>
  </si>
  <si>
    <t>po revizi JDv, THa - změna chyb. hlášky</t>
  </si>
  <si>
    <t>po revizi JDv, THa - v rámci vypořádání bugu, změna popisu + chyb. hl</t>
  </si>
  <si>
    <t>po revizi JDv, THa - formalita, upravení kontroly, vypuštění: a na obou ELDP záznamech se musí jednat o zaměstnání stejného rozsahu</t>
  </si>
  <si>
    <t>po revizi JDv, THa - formalita, pro ePortál upravena jako propustná</t>
  </si>
  <si>
    <t>po revizi JDv, THa - formalita, pro ePortál smazaná validace</t>
  </si>
  <si>
    <t>po revizi JDv, kontrola odstraněna</t>
  </si>
  <si>
    <t>po revizi JDv, přidána kontrola 062 - kontrola xsd v části pro formulář (při chybě způsobí jeho neúčinnost)</t>
  </si>
  <si>
    <t>po revizi JDv, přidána kontrola unikátního GUID v rámci podání</t>
  </si>
  <si>
    <r>
      <rPr>
        <sz val="8"/>
        <color rgb="FF000000"/>
        <rFont val="Calibri"/>
        <family val="2"/>
        <charset val="238"/>
      </rPr>
      <t xml:space="preserve">po revizi JDv, DLa, vylepšen popis kontroly (..,pak v </t>
    </r>
    <r>
      <rPr>
        <strike/>
        <sz val="8"/>
        <color rgb="FF000000"/>
        <rFont val="Calibri"/>
        <family val="2"/>
        <charset val="238"/>
      </rPr>
      <t>řádném podání</t>
    </r>
    <r>
      <rPr>
        <sz val="8"/>
        <color rgb="FF000000"/>
        <rFont val="Calibri"/>
        <family val="2"/>
        <charset val="238"/>
      </rPr>
      <t xml:space="preserve"> měsíčním hlášení musí zůstat min. jedna součást individualizované části), oprava chyb. hl</t>
    </r>
  </si>
  <si>
    <t>po revizi JDv, DLa odstraněna prevalidační kontrola pro ePortál</t>
  </si>
  <si>
    <t>po revizi JDv, DLa, THa odstraněna prevalidační kontrola pro ePortál</t>
  </si>
  <si>
    <t>po revizi JDv, DLa, prevalidační kontrola na ePortálu nastavena jako propustná</t>
  </si>
  <si>
    <t>po revizi JDv, THa, DLa - reformulace kontroly</t>
  </si>
  <si>
    <t>po revizi JDv, JAn, RLi - přidání techniké kontroly</t>
  </si>
  <si>
    <r>
      <rPr>
        <sz val="8"/>
        <color rgb="FF000000"/>
        <rFont val="Calibri"/>
        <family val="2"/>
        <charset val="238"/>
        <scheme val="minor"/>
      </rPr>
      <t xml:space="preserve">po revizi JDv - změněn popis kontroly, změna definice v 3a: (10356) </t>
    </r>
    <r>
      <rPr>
        <strike/>
        <sz val="8"/>
        <color rgb="FF000000"/>
        <rFont val="Calibri"/>
        <family val="2"/>
        <charset val="238"/>
        <scheme val="minor"/>
      </rPr>
      <t>je neprázdný</t>
    </r>
    <r>
      <rPr>
        <sz val="8"/>
        <color rgb="FF000000"/>
        <rFont val="Calibri"/>
        <family val="2"/>
        <charset val="238"/>
        <scheme val="minor"/>
      </rPr>
      <t xml:space="preserve"> na (10356) není roven 0, drobná úprava v ch. hlášce (určení chyby dle částí kontroly)</t>
    </r>
  </si>
  <si>
    <t>po revizi JDv, DLa, DMa, THa - rekativace kontroly v novém znění, změna chyb. hl.</t>
  </si>
  <si>
    <t>PODÁNÍ</t>
  </si>
  <si>
    <t>Typ kontroly</t>
  </si>
  <si>
    <t>Zákon o JMHZ</t>
  </si>
  <si>
    <t>Pořadí</t>
  </si>
  <si>
    <t>Kategorie kontroly</t>
  </si>
  <si>
    <t xml:space="preserve">Komponenta realizující kontrolu </t>
  </si>
  <si>
    <t>Příklady kategorie kontrol</t>
  </si>
  <si>
    <t>Zdroj kontrol</t>
  </si>
  <si>
    <t>Předpoklad</t>
  </si>
  <si>
    <t>technická</t>
  </si>
  <si>
    <t>§ 9 zákona o JMHZ - Technická vada podání</t>
  </si>
  <si>
    <t>Zpráva byla předána přes správné rozhraní</t>
  </si>
  <si>
    <t>IKR</t>
  </si>
  <si>
    <t>Registrace ZEC není podána rozhraním pro MĚS HLA</t>
  </si>
  <si>
    <t>Zákon o JMHZ § 8</t>
  </si>
  <si>
    <t>Přijetí podání (v případě nesplnění je odmítnuto celé podání - neúčinné podání)</t>
  </si>
  <si>
    <t>Kontrola platnosti elektronického podpisu</t>
  </si>
  <si>
    <t>Kontrola šifrovacího certifikátu a podpisového certifikátu</t>
  </si>
  <si>
    <t>Technický popis podání</t>
  </si>
  <si>
    <t>Kontrola autentizace + autorizace</t>
  </si>
  <si>
    <t>DIS, MIP</t>
  </si>
  <si>
    <t xml:space="preserve">Kontrola na mandatní registr  </t>
  </si>
  <si>
    <t xml:space="preserve">Kontrola XML proti XSD - jestli obsahuje všechny tagy a je čitelné XML </t>
  </si>
  <si>
    <t>XSD</t>
  </si>
  <si>
    <t>Strukturální kontroly</t>
  </si>
  <si>
    <t>DIS, cJMHZ</t>
  </si>
  <si>
    <t>1. DP obsahuje povinné části</t>
  </si>
  <si>
    <t>Kontrola období podání (metadata)</t>
  </si>
  <si>
    <t>Podání může být podáno nejdříve 1. následujícího měsíce, za který je podáváno</t>
  </si>
  <si>
    <t>Velikost zprávy</t>
  </si>
  <si>
    <t>limit 1500 formulářů na dílčí podání</t>
  </si>
  <si>
    <t>Definice omezení dle IT ČSSZ</t>
  </si>
  <si>
    <t>Duplicita zprávy</t>
  </si>
  <si>
    <t>Totožné dílčí podání (se stejným obsahem)</t>
  </si>
  <si>
    <t>Kontroly (technické) na cJMHZ</t>
  </si>
  <si>
    <t>Duplicita GUID, podání obsahuje všechny validní části, vyplněné totožné datum podání</t>
  </si>
  <si>
    <t>Posouzení ne/účinnosti podání</t>
  </si>
  <si>
    <t>Zamítnutí celého podání, všechny jeho součásti nebo části jsou zamítnuté nebo nepřítomné</t>
  </si>
  <si>
    <t>metodický pokyn - technická vada v dílčím podání, cJMHZ pošle protokol o neúčinnosti celého podání (stejný GUID u 1 VS, za 1 období), zavedení message do Kafky o neúčinnosti 1 dílčího podání (platí i pro 1 DP)</t>
  </si>
  <si>
    <t>formální</t>
  </si>
  <si>
    <t>§ 10 zákona o JMHZ - Formální vada podání</t>
  </si>
  <si>
    <t>Kontroly dílčích formulářů dle XSD na povinnosti, formát dat, omezení datového typu, kontrola na použití dle číselníku.</t>
  </si>
  <si>
    <t xml:space="preserve">RČ jen 9 nebo 10 znaků, nejčastěji je používán limit 255 znaků, RČ a IK MPSV - kontrola na modulo 11, datum ve formátu DD/MM/RRRR, kontrola na číselníkové hodnoty - například pohlaví počítáno z RČ proti číselníku pohlaví </t>
  </si>
  <si>
    <t>datový slovník, excel interakce, implementačně XSD</t>
  </si>
  <si>
    <t xml:space="preserve">Parsování na jednotlivé formuláře (v případě nesplnění je odmítnut formulář nebo PVPOJ; je umožněno částečné přijetí); ČSSZ vyhodnocuje jako nepropustnou chybu (pro všechny uživatele), pro FS vyhodnoceno jako propustná chyba - pokud se chyba týká jen údajů, které FS nekonzumuje. </t>
  </si>
  <si>
    <t>Kontrola na ne/ztotožněnou osobu.</t>
  </si>
  <si>
    <t xml:space="preserve">Kontrola OIČ na kmenové evidence a konflikty na ztotožnění </t>
  </si>
  <si>
    <t>definice aplikačních kontrol - excel</t>
  </si>
  <si>
    <t>Kontrola na duplicitu formulářů v rámci jednoho podání.</t>
  </si>
  <si>
    <t>Duplicitní podání stejného ZEC a ID PPV</t>
  </si>
  <si>
    <t>Všechny ostatní aplikační kontroly nad daty formulářů realizované v DIS.</t>
  </si>
  <si>
    <t>Např. uhrnVymerovacichZakladu &lt;=uhrnVymerovacichZakladuBezni +uhrnVymerovacichZakladuZachranari.</t>
  </si>
  <si>
    <t>Kontroly daného podání proti datům v bázi cJMHZ realizované v cJMHZ.</t>
  </si>
  <si>
    <t xml:space="preserve">Kontrola podání vůči KE ZAM - počet součástí za období </t>
  </si>
  <si>
    <t>Legenda:</t>
  </si>
  <si>
    <t>ZEL</t>
  </si>
  <si>
    <t>zaměstnavatel</t>
  </si>
  <si>
    <t>ZEC</t>
  </si>
  <si>
    <t>zaměstnanec</t>
  </si>
  <si>
    <t>MĚS HLA</t>
  </si>
  <si>
    <t>jednotné měsíční hlášení</t>
  </si>
  <si>
    <t>vstupy dat</t>
  </si>
  <si>
    <t>webový prohlížeč</t>
  </si>
  <si>
    <t>APEP, ISDS</t>
  </si>
  <si>
    <t>e-Portál</t>
  </si>
  <si>
    <t>cJHMZ</t>
  </si>
  <si>
    <t>NEPROPUSTNÁ</t>
  </si>
  <si>
    <t>ano</t>
  </si>
  <si>
    <t>PROPUSTNÁ</t>
  </si>
  <si>
    <t>ne</t>
  </si>
  <si>
    <t xml:space="preserve">Pojem </t>
  </si>
  <si>
    <t>Vysvětlení</t>
  </si>
  <si>
    <t>Následek</t>
  </si>
  <si>
    <t>Další postup</t>
  </si>
  <si>
    <t xml:space="preserve">Konzumace </t>
  </si>
  <si>
    <t>Kanál pro vykonávání kontroly</t>
  </si>
  <si>
    <r>
      <t>ePortál</t>
    </r>
    <r>
      <rPr>
        <sz val="11"/>
        <color theme="1"/>
        <rFont val="Calibri"/>
        <family val="2"/>
        <scheme val="minor"/>
      </rPr>
      <t>, DIS, cJMHZ</t>
    </r>
  </si>
  <si>
    <t xml:space="preserve">Nepropustná, propustná </t>
  </si>
  <si>
    <t xml:space="preserve">Částečné přijetí </t>
  </si>
  <si>
    <t>Podání je přijato v částech, které jsou bezvadné.</t>
  </si>
  <si>
    <t>Nepropustná kontrola</t>
  </si>
  <si>
    <t>Nepropustná kontrola je kontrola na technické nebo  formální vady (s výjimkou méně závažných), které způsobí následek v podobě neúčinnosti podání, jeho části nebo součásti.</t>
  </si>
  <si>
    <r>
      <t xml:space="preserve">1) v případě </t>
    </r>
    <r>
      <rPr>
        <b/>
        <sz val="11"/>
        <color theme="1"/>
        <rFont val="Calibri"/>
        <family val="2"/>
        <charset val="238"/>
        <scheme val="minor"/>
      </rPr>
      <t>formální vady</t>
    </r>
    <r>
      <rPr>
        <sz val="11"/>
        <color theme="1"/>
        <rFont val="Calibri"/>
        <family val="2"/>
        <scheme val="minor"/>
      </rPr>
      <t xml:space="preserve">, dojde k zamítnutí části nebo součásti podání - </t>
    </r>
    <r>
      <rPr>
        <b/>
        <sz val="11"/>
        <color theme="1"/>
        <rFont val="Calibri"/>
        <family val="2"/>
        <charset val="238"/>
        <scheme val="minor"/>
      </rPr>
      <t>částečné přijetí.</t>
    </r>
    <r>
      <rPr>
        <sz val="11"/>
        <color theme="1"/>
        <rFont val="Calibri"/>
        <family val="2"/>
        <scheme val="minor"/>
      </rPr>
      <t xml:space="preserve">
2) v případě </t>
    </r>
    <r>
      <rPr>
        <b/>
        <sz val="11"/>
        <color theme="1"/>
        <rFont val="Calibri"/>
        <family val="2"/>
        <charset val="238"/>
        <scheme val="minor"/>
      </rPr>
      <t>technické vady</t>
    </r>
    <r>
      <rPr>
        <sz val="11"/>
        <color theme="1"/>
        <rFont val="Calibri"/>
        <family val="2"/>
        <scheme val="minor"/>
      </rPr>
      <t xml:space="preserve"> nebo v případě </t>
    </r>
    <r>
      <rPr>
        <b/>
        <sz val="11"/>
        <color theme="1"/>
        <rFont val="Calibri"/>
        <family val="2"/>
        <charset val="238"/>
        <scheme val="minor"/>
      </rPr>
      <t>vady všech částech podání</t>
    </r>
    <r>
      <rPr>
        <sz val="11"/>
        <color theme="1"/>
        <rFont val="Calibri"/>
        <family val="2"/>
        <scheme val="minor"/>
      </rPr>
      <t xml:space="preserve">, dojde k </t>
    </r>
    <r>
      <rPr>
        <b/>
        <sz val="11"/>
        <color theme="1"/>
        <rFont val="Calibri"/>
        <family val="2"/>
        <charset val="238"/>
        <scheme val="minor"/>
      </rPr>
      <t>zamítnutí celého podání</t>
    </r>
    <r>
      <rPr>
        <sz val="11"/>
        <color theme="1"/>
        <rFont val="Calibri"/>
        <family val="2"/>
        <scheme val="minor"/>
      </rPr>
      <t xml:space="preserve">. </t>
    </r>
  </si>
  <si>
    <t xml:space="preserve">Výzva k podání opravného ohlášení (§13 návrhu zákona o JMHZ). </t>
  </si>
  <si>
    <t>Tato nevalidní data nebudou standardně zpřístupněna uživatelům údajů. Pokud budou vady v jiných atributech než pro FS, budou po první automatizované výzvě zpřístupněna uživatelům údajů FS  (pouze pro uživatele údajů FS).</t>
  </si>
  <si>
    <t>Propustná kontrola</t>
  </si>
  <si>
    <t xml:space="preserve">Propustná kontrola je kontrola na méně závažné vady podání, které nezpůsobí následek v podobě neúčinnosti podání. </t>
  </si>
  <si>
    <t>Nezpůsobuje neúčinnost části nebo součásti podání.</t>
  </si>
  <si>
    <t>Bez výzvy na zaměstnavatele.</t>
  </si>
  <si>
    <t>Tato nevalidní data budou poskytnuta uživatelům údajů bezodkladně po jejich přijetí (s informací, že se jedná o propustnou vadu).</t>
  </si>
  <si>
    <t>ČSSZ</t>
  </si>
  <si>
    <t>MPSV/ČSÚ</t>
  </si>
  <si>
    <t>GFŘ</t>
  </si>
  <si>
    <t>MPSV</t>
  </si>
  <si>
    <t>ČSÚ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</si>
</sst>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8"/>
      <name val="Calibri"/>
      <family val="2"/>
      <scheme val="minor"/>
    </font>
    <font>
      <sz val="9"/>
      <color indexed="81"/>
      <name val="Tahoma"/>
      <family val="2"/>
    </font>
    <font>
      <sz val="9"/>
      <color rgb="FF000000"/>
      <name val="Tahoma"/>
      <family val="2"/>
    </font>
    <font>
      <sz val="10"/>
      <color theme="1"/>
      <name val="Tahoma"/>
      <family val="2"/>
      <charset val="238"/>
    </font>
    <font>
      <sz val="10"/>
      <color rgb="FF000000"/>
      <name val="Tahoma"/>
      <family val="2"/>
      <charset val="238"/>
    </font>
    <font>
      <b/>
      <sz val="10"/>
      <color theme="1"/>
      <name val="Tahoma"/>
      <family val="2"/>
      <charset val="238"/>
    </font>
    <font>
      <b/>
      <i/>
      <sz val="10"/>
      <color theme="1"/>
      <name val="Tahoma"/>
      <family val="2"/>
      <charset val="238"/>
    </font>
    <font>
      <sz val="9"/>
      <color theme="1"/>
      <name val="Tahoma"/>
      <family val="2"/>
      <charset val="238"/>
    </font>
    <font>
      <sz val="14"/>
      <color theme="1"/>
      <name val="Calibri"/>
      <family val="2"/>
      <scheme val="minor"/>
    </font>
    <font>
      <b/>
      <sz val="11"/>
      <color theme="1"/>
      <name val="Calibri"/>
      <family val="2"/>
      <charset val="238"/>
      <scheme val="minor"/>
    </font>
    <font>
      <sz val="8"/>
      <color theme="1"/>
      <name val="Calibri"/>
      <family val="2"/>
      <scheme val="minor"/>
    </font>
    <font>
      <b/>
      <sz val="14"/>
      <color rgb="FF000000"/>
      <name val="Calibri"/>
      <family val="2"/>
      <charset val="238"/>
      <scheme val="minor"/>
    </font>
    <font>
      <sz val="8"/>
      <color rgb="FF000000"/>
      <name val="Calibri"/>
      <family val="2"/>
      <scheme val="minor"/>
    </font>
    <font>
      <sz val="8"/>
      <color rgb="FF242424"/>
      <name val="Calibri"/>
      <family val="2"/>
      <scheme val="minor"/>
    </font>
    <font>
      <u/>
      <sz val="11"/>
      <color theme="10"/>
      <name val="Calibri"/>
      <family val="2"/>
      <scheme val="minor"/>
    </font>
    <font>
      <u/>
      <sz val="8"/>
      <color theme="10"/>
      <name val="Calibri"/>
      <family val="2"/>
      <scheme val="minor"/>
    </font>
    <font>
      <strike/>
      <sz val="8"/>
      <color theme="1"/>
      <name val="Calibri"/>
      <family val="2"/>
      <scheme val="minor"/>
    </font>
    <font>
      <b/>
      <sz val="8"/>
      <color theme="1"/>
      <name val="Calibri"/>
      <family val="2"/>
      <scheme val="minor"/>
    </font>
    <font>
      <b/>
      <u/>
      <sz val="8"/>
      <color theme="1"/>
      <name val="Calibri"/>
      <family val="2"/>
      <scheme val="minor"/>
    </font>
    <font>
      <strike/>
      <sz val="8"/>
      <color rgb="FF000000"/>
      <name val="Calibri"/>
      <family val="2"/>
      <scheme val="minor"/>
    </font>
    <font>
      <b/>
      <sz val="8"/>
      <color theme="0"/>
      <name val="Calibri"/>
      <family val="2"/>
      <scheme val="minor"/>
    </font>
    <font>
      <sz val="8"/>
      <color rgb="FF000000"/>
      <name val="Calibri"/>
      <family val="2"/>
    </font>
    <font>
      <sz val="8"/>
      <color rgb="FF000000"/>
      <name val="Calibri"/>
      <family val="2"/>
      <charset val="238"/>
    </font>
    <font>
      <sz val="8"/>
      <color rgb="FF000000"/>
      <name val="Calibri"/>
      <family val="2"/>
      <charset val="238"/>
      <scheme val="minor"/>
    </font>
    <font>
      <sz val="8"/>
      <color rgb="FF000000"/>
      <name val="Calibri"/>
      <family val="2"/>
      <charset val="238"/>
    </font>
    <font>
      <strike/>
      <sz val="8"/>
      <color rgb="FF000000"/>
      <name val="Calibri"/>
      <family val="2"/>
      <charset val="238"/>
    </font>
    <font>
      <strike/>
      <sz val="8"/>
      <color rgb="FF000000"/>
      <name val="Calibri"/>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2" tint="-0.89999084444715716"/>
        <bgColor indexed="64"/>
      </patternFill>
    </fill>
    <fill>
      <patternFill patternType="solid">
        <fgColor theme="5" tint="0.39997558519241921"/>
        <bgColor indexed="64"/>
      </patternFill>
    </fill>
    <fill>
      <patternFill patternType="solid">
        <fgColor theme="5" tint="0.79998168889431442"/>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xf numFmtId="0" fontId="17" fillId="0" borderId="0" applyNumberFormat="0" applyFill="0" applyBorder="0" applyAlignment="0" applyProtection="0"/>
  </cellStyleXfs>
  <cellXfs count="157">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7" fillId="0" borderId="0" xfId="1" applyFont="1" applyAlignment="1">
      <alignment vertical="center" wrapText="1"/>
    </xf>
    <xf numFmtId="0" fontId="0" fillId="0" borderId="8" xfId="0" applyBorder="1"/>
    <xf numFmtId="0" fontId="0" fillId="4" borderId="9" xfId="0" applyFill="1" applyBorder="1"/>
    <xf numFmtId="0" fontId="0" fillId="4" borderId="11" xfId="0" applyFill="1" applyBorder="1"/>
    <xf numFmtId="0" fontId="0" fillId="0" borderId="12" xfId="0" applyBorder="1"/>
    <xf numFmtId="0" fontId="0" fillId="5" borderId="15" xfId="0" applyFill="1" applyBorder="1"/>
    <xf numFmtId="0" fontId="0" fillId="5" borderId="16" xfId="0" applyFill="1" applyBorder="1"/>
    <xf numFmtId="0" fontId="0" fillId="4" borderId="14" xfId="0" applyFill="1" applyBorder="1"/>
    <xf numFmtId="0" fontId="6" fillId="0" borderId="6" xfId="1" applyBorder="1" applyAlignment="1">
      <alignment vertical="center" wrapText="1"/>
    </xf>
    <xf numFmtId="0" fontId="0" fillId="0" borderId="8" xfId="0" applyBorder="1" applyAlignment="1">
      <alignment horizontal="left" vertical="top"/>
    </xf>
    <xf numFmtId="0" fontId="0" fillId="0" borderId="15" xfId="0"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4" borderId="20" xfId="0" applyFill="1" applyBorder="1"/>
    <xf numFmtId="0" fontId="0" fillId="4" borderId="23" xfId="0" applyFill="1" applyBorder="1"/>
    <xf numFmtId="0" fontId="0" fillId="4" borderId="24" xfId="0" applyFill="1" applyBorder="1"/>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13" fillId="0" borderId="0" xfId="0" applyFont="1" applyAlignment="1">
      <alignment horizontal="left" vertical="top" wrapText="1"/>
    </xf>
    <xf numFmtId="0" fontId="7" fillId="0" borderId="2" xfId="1" applyFont="1" applyBorder="1" applyAlignment="1">
      <alignment vertical="center" wrapText="1"/>
    </xf>
    <xf numFmtId="0" fontId="6" fillId="0" borderId="2" xfId="1" applyBorder="1" applyAlignment="1">
      <alignment vertical="center" wrapText="1"/>
    </xf>
    <xf numFmtId="0" fontId="8" fillId="0" borderId="0" xfId="1" applyFont="1" applyAlignment="1">
      <alignment vertical="center" wrapText="1"/>
    </xf>
    <xf numFmtId="0" fontId="9" fillId="0" borderId="0" xfId="1" applyFont="1" applyAlignment="1">
      <alignment vertical="center" wrapText="1"/>
    </xf>
    <xf numFmtId="0" fontId="10" fillId="0" borderId="0" xfId="1" applyFont="1" applyAlignment="1">
      <alignment vertical="center" wrapText="1"/>
    </xf>
    <xf numFmtId="0" fontId="6" fillId="0" borderId="0" xfId="1" applyAlignment="1">
      <alignment vertical="center" wrapText="1"/>
    </xf>
    <xf numFmtId="0" fontId="13" fillId="0" borderId="0" xfId="0" applyFont="1" applyAlignment="1">
      <alignment horizontal="left" vertical="top"/>
    </xf>
    <xf numFmtId="0" fontId="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0" fillId="0" borderId="0" xfId="0" applyAlignment="1">
      <alignment wrapText="1"/>
    </xf>
    <xf numFmtId="49" fontId="13" fillId="0" borderId="0" xfId="0" applyNumberFormat="1" applyFont="1" applyAlignment="1">
      <alignment horizontal="left" vertical="top" wrapText="1"/>
    </xf>
    <xf numFmtId="0" fontId="15" fillId="0" borderId="0" xfId="0" applyFont="1" applyAlignment="1">
      <alignment horizontal="left" vertical="top" wrapText="1"/>
    </xf>
    <xf numFmtId="0" fontId="13" fillId="0" borderId="0" xfId="0" applyFont="1" applyAlignment="1">
      <alignment vertical="top"/>
    </xf>
    <xf numFmtId="0" fontId="3" fillId="0" borderId="0" xfId="0" applyFont="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3" fillId="0" borderId="38" xfId="0" applyFont="1" applyBorder="1" applyAlignment="1">
      <alignment vertical="top" wrapText="1"/>
    </xf>
    <xf numFmtId="49" fontId="3" fillId="0" borderId="0" xfId="0" applyNumberFormat="1" applyFont="1" applyAlignment="1">
      <alignment horizontal="left" vertical="top" wrapText="1"/>
    </xf>
    <xf numFmtId="0" fontId="15" fillId="0" borderId="0" xfId="0" applyFont="1" applyAlignment="1">
      <alignment horizontal="left" vertical="top"/>
    </xf>
    <xf numFmtId="0" fontId="13" fillId="0" borderId="0" xfId="0" quotePrefix="1" applyFont="1" applyAlignment="1">
      <alignment horizontal="left" vertical="top" wrapText="1"/>
    </xf>
    <xf numFmtId="0" fontId="13" fillId="0" borderId="0" xfId="0" quotePrefix="1" applyFont="1" applyAlignment="1">
      <alignment vertical="top" wrapText="1"/>
    </xf>
    <xf numFmtId="0" fontId="13" fillId="0" borderId="38" xfId="0" applyFont="1" applyBorder="1" applyAlignment="1">
      <alignment horizontal="left" vertical="top" wrapText="1"/>
    </xf>
    <xf numFmtId="0" fontId="13" fillId="0" borderId="38" xfId="0" applyFont="1" applyBorder="1" applyAlignment="1">
      <alignment vertical="top"/>
    </xf>
    <xf numFmtId="0" fontId="0" fillId="0" borderId="10" xfId="0" applyBorder="1"/>
    <xf numFmtId="0" fontId="0" fillId="0" borderId="13" xfId="0" applyBorder="1"/>
    <xf numFmtId="0" fontId="11" fillId="4" borderId="20" xfId="0" applyFont="1" applyFill="1" applyBorder="1" applyAlignment="1">
      <alignment horizontal="center" vertical="center"/>
    </xf>
    <xf numFmtId="0" fontId="11" fillId="4" borderId="23"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8" fillId="0" borderId="0" xfId="2" applyFont="1" applyAlignment="1">
      <alignment vertical="top" wrapText="1"/>
    </xf>
    <xf numFmtId="0" fontId="0" fillId="0" borderId="0" xfId="0" applyAlignment="1">
      <alignment horizontal="left" vertical="top"/>
    </xf>
    <xf numFmtId="0" fontId="20" fillId="2" borderId="0" xfId="0" applyFont="1" applyFill="1" applyAlignment="1">
      <alignment horizontal="left" vertical="top" wrapText="1"/>
    </xf>
    <xf numFmtId="0" fontId="20" fillId="2" borderId="0" xfId="0" applyFont="1" applyFill="1" applyAlignment="1">
      <alignment vertical="top" wrapText="1"/>
    </xf>
    <xf numFmtId="0" fontId="21" fillId="2" borderId="0" xfId="0" applyFont="1" applyFill="1" applyAlignment="1">
      <alignment vertical="top" wrapText="1"/>
    </xf>
    <xf numFmtId="4" fontId="20" fillId="2" borderId="0" xfId="0" applyNumberFormat="1" applyFont="1" applyFill="1" applyAlignment="1">
      <alignment horizontal="left" vertical="top" wrapText="1"/>
    </xf>
    <xf numFmtId="0" fontId="23" fillId="3" borderId="0" xfId="0" applyFont="1" applyFill="1" applyAlignment="1">
      <alignment horizontal="left" vertical="top" wrapText="1"/>
    </xf>
    <xf numFmtId="49" fontId="23" fillId="3" borderId="0" xfId="0" applyNumberFormat="1" applyFont="1" applyFill="1" applyAlignment="1">
      <alignment horizontal="left" vertical="top" wrapText="1"/>
    </xf>
    <xf numFmtId="0" fontId="13" fillId="3" borderId="0" xfId="0" applyFont="1" applyFill="1" applyAlignment="1">
      <alignment horizontal="left" vertical="top" wrapText="1"/>
    </xf>
    <xf numFmtId="0" fontId="3" fillId="0" borderId="0" xfId="0" applyFont="1" applyAlignment="1">
      <alignment horizontal="left" vertical="top"/>
    </xf>
    <xf numFmtId="0" fontId="26" fillId="0" borderId="0" xfId="0" applyFont="1" applyAlignment="1">
      <alignment vertical="top" wrapText="1"/>
    </xf>
    <xf numFmtId="0" fontId="14" fillId="0" borderId="0" xfId="0" applyFont="1" applyAlignment="1">
      <alignment horizontal="left" vertical="top" wrapText="1"/>
    </xf>
    <xf numFmtId="0" fontId="6" fillId="0" borderId="0" xfId="1" applyAlignment="1">
      <alignment horizontal="center" vertical="center" wrapText="1"/>
    </xf>
    <xf numFmtId="0" fontId="6" fillId="0" borderId="3" xfId="1" applyBorder="1" applyAlignment="1">
      <alignment wrapText="1"/>
    </xf>
    <xf numFmtId="0" fontId="7" fillId="0" borderId="17" xfId="1" applyFont="1" applyBorder="1" applyAlignment="1">
      <alignment vertical="center" wrapText="1"/>
    </xf>
    <xf numFmtId="0" fontId="6" fillId="0" borderId="7" xfId="1" applyBorder="1" applyAlignment="1">
      <alignment horizontal="center"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6" fillId="0" borderId="1" xfId="1" applyBorder="1" applyAlignment="1">
      <alignment horizontal="center" vertical="center" wrapText="1"/>
    </xf>
    <xf numFmtId="0" fontId="7" fillId="0" borderId="3" xfId="1" applyFont="1" applyBorder="1" applyAlignment="1">
      <alignment vertical="center" wrapText="1"/>
    </xf>
    <xf numFmtId="0" fontId="7" fillId="0" borderId="1" xfId="1" applyFont="1" applyBorder="1" applyAlignment="1">
      <alignment vertical="center" wrapText="1"/>
    </xf>
    <xf numFmtId="0" fontId="6" fillId="0" borderId="2" xfId="1" applyBorder="1" applyAlignment="1">
      <alignment wrapText="1"/>
    </xf>
    <xf numFmtId="0" fontId="6" fillId="0" borderId="4" xfId="1" applyBorder="1" applyAlignment="1">
      <alignment horizontal="center" vertical="center" wrapText="1"/>
    </xf>
    <xf numFmtId="0" fontId="7" fillId="0" borderId="4" xfId="1" applyFont="1" applyBorder="1" applyAlignment="1">
      <alignment vertical="center" wrapText="1"/>
    </xf>
    <xf numFmtId="0" fontId="6" fillId="0" borderId="17" xfId="1" applyBorder="1" applyAlignment="1">
      <alignment wrapText="1"/>
    </xf>
    <xf numFmtId="0" fontId="6" fillId="0" borderId="5" xfId="1" applyBorder="1" applyAlignment="1">
      <alignment horizontal="center" vertical="center" wrapText="1"/>
    </xf>
    <xf numFmtId="0" fontId="6" fillId="0" borderId="17" xfId="1" applyBorder="1" applyAlignment="1">
      <alignment vertical="center" wrapText="1"/>
    </xf>
    <xf numFmtId="0" fontId="6" fillId="0" borderId="4" xfId="1" applyBorder="1" applyAlignment="1">
      <alignment vertical="center" wrapText="1"/>
    </xf>
    <xf numFmtId="0" fontId="6" fillId="0" borderId="7" xfId="1" applyBorder="1" applyAlignment="1">
      <alignment vertical="center" wrapText="1"/>
    </xf>
    <xf numFmtId="0" fontId="6" fillId="0" borderId="5" xfId="1" applyBorder="1" applyAlignment="1">
      <alignment vertical="center" wrapText="1"/>
    </xf>
    <xf numFmtId="0" fontId="6" fillId="0" borderId="0" xfId="1" applyAlignment="1">
      <alignment wrapText="1"/>
    </xf>
    <xf numFmtId="0" fontId="6" fillId="0" borderId="1" xfId="1" applyBorder="1" applyAlignment="1">
      <alignment vertical="center" wrapText="1"/>
    </xf>
    <xf numFmtId="0" fontId="6" fillId="0" borderId="0" xfId="1" applyAlignment="1">
      <alignment vertical="center"/>
    </xf>
    <xf numFmtId="0" fontId="8" fillId="2" borderId="50" xfId="1" applyFont="1" applyFill="1" applyBorder="1" applyAlignment="1">
      <alignment vertical="center" wrapText="1"/>
    </xf>
    <xf numFmtId="0" fontId="13" fillId="0" borderId="0" xfId="0" applyFont="1" applyFill="1" applyAlignment="1">
      <alignment vertical="top" wrapText="1"/>
    </xf>
    <xf numFmtId="14" fontId="13"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15" fillId="0" borderId="0" xfId="0" applyFont="1" applyFill="1" applyAlignment="1">
      <alignment horizontal="left" vertical="top" wrapText="1"/>
    </xf>
    <xf numFmtId="14" fontId="13" fillId="0" borderId="49" xfId="0" applyNumberFormat="1" applyFont="1" applyFill="1" applyBorder="1" applyAlignment="1">
      <alignment horizontal="left" vertical="top" wrapText="1"/>
    </xf>
    <xf numFmtId="0" fontId="13" fillId="0" borderId="49" xfId="0" applyFont="1" applyFill="1" applyBorder="1" applyAlignment="1">
      <alignment horizontal="left" vertical="top" wrapText="1"/>
    </xf>
    <xf numFmtId="14" fontId="13" fillId="0" borderId="37" xfId="0" applyNumberFormat="1"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0" xfId="0" applyFont="1" applyFill="1" applyAlignment="1">
      <alignment horizontal="left" vertical="top"/>
    </xf>
    <xf numFmtId="0" fontId="24" fillId="0" borderId="0" xfId="0" applyFont="1" applyFill="1" applyAlignment="1">
      <alignment vertical="top"/>
    </xf>
    <xf numFmtId="0" fontId="25" fillId="0" borderId="0" xfId="0" applyFont="1" applyFill="1" applyAlignment="1">
      <alignment vertical="top" wrapText="1"/>
    </xf>
    <xf numFmtId="0" fontId="25" fillId="0" borderId="0" xfId="0" applyFont="1" applyFill="1" applyAlignment="1">
      <alignment horizontal="left" vertical="top" wrapText="1"/>
    </xf>
    <xf numFmtId="49" fontId="13" fillId="0" borderId="0" xfId="0" applyNumberFormat="1" applyFont="1" applyFill="1" applyAlignment="1">
      <alignment horizontal="left" vertical="top" wrapText="1"/>
    </xf>
    <xf numFmtId="49" fontId="13" fillId="0" borderId="0" xfId="0" applyNumberFormat="1" applyFont="1" applyFill="1" applyAlignment="1">
      <alignment vertical="top" wrapText="1"/>
    </xf>
    <xf numFmtId="0" fontId="13" fillId="0" borderId="38" xfId="0" applyFont="1" applyFill="1" applyBorder="1" applyAlignment="1">
      <alignment vertical="top"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27" fillId="0" borderId="0" xfId="0" applyFont="1" applyFill="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14" fontId="1" fillId="0" borderId="39" xfId="0" applyNumberFormat="1" applyFont="1" applyFill="1" applyBorder="1" applyAlignment="1">
      <alignment horizontal="left" vertical="top"/>
    </xf>
    <xf numFmtId="0" fontId="12" fillId="0" borderId="39" xfId="0" applyFont="1" applyFill="1" applyBorder="1" applyAlignment="1">
      <alignment horizontal="left" vertical="top"/>
    </xf>
    <xf numFmtId="0" fontId="0" fillId="0" borderId="42" xfId="0" applyFill="1" applyBorder="1" applyAlignment="1">
      <alignment horizontal="left" vertical="top"/>
    </xf>
    <xf numFmtId="0" fontId="1" fillId="0" borderId="39" xfId="0" applyFont="1" applyFill="1" applyBorder="1" applyAlignment="1">
      <alignment horizontal="left" vertical="top"/>
    </xf>
    <xf numFmtId="0" fontId="1" fillId="0" borderId="43" xfId="0" applyFont="1" applyFill="1" applyBorder="1" applyAlignment="1">
      <alignment horizontal="left" vertical="top"/>
    </xf>
    <xf numFmtId="0" fontId="1" fillId="0" borderId="43" xfId="0" applyFont="1" applyFill="1" applyBorder="1" applyAlignment="1">
      <alignment horizontal="left" vertical="top" wrapText="1"/>
    </xf>
    <xf numFmtId="49" fontId="1" fillId="0" borderId="39" xfId="0" applyNumberFormat="1" applyFont="1" applyFill="1" applyBorder="1" applyAlignment="1">
      <alignment horizontal="left" vertical="top"/>
    </xf>
    <xf numFmtId="0" fontId="1" fillId="0" borderId="46" xfId="0" applyFont="1" applyFill="1" applyBorder="1" applyAlignment="1">
      <alignment horizontal="left" vertical="top"/>
    </xf>
    <xf numFmtId="0" fontId="1" fillId="0" borderId="44" xfId="0" applyFont="1" applyFill="1" applyBorder="1" applyAlignment="1">
      <alignment horizontal="left" vertical="top"/>
    </xf>
    <xf numFmtId="0" fontId="1" fillId="0" borderId="44"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7" xfId="0" applyFont="1" applyFill="1" applyBorder="1" applyAlignment="1">
      <alignment horizontal="left" vertical="top"/>
    </xf>
    <xf numFmtId="3" fontId="1" fillId="0" borderId="44" xfId="0" applyNumberFormat="1" applyFont="1" applyFill="1" applyBorder="1" applyAlignment="1">
      <alignment horizontal="left" vertical="top"/>
    </xf>
    <xf numFmtId="0" fontId="0" fillId="0" borderId="47" xfId="0" applyFill="1" applyBorder="1" applyAlignment="1">
      <alignment horizontal="left" vertical="top"/>
    </xf>
    <xf numFmtId="0" fontId="2" fillId="0" borderId="0" xfId="0" applyFont="1" applyFill="1" applyAlignment="1">
      <alignment horizontal="left" vertical="top"/>
    </xf>
    <xf numFmtId="3" fontId="0" fillId="0" borderId="44" xfId="0" applyNumberFormat="1" applyFill="1" applyBorder="1" applyAlignment="1">
      <alignment horizontal="left" vertical="top"/>
    </xf>
    <xf numFmtId="0" fontId="0" fillId="0" borderId="44" xfId="0" applyFill="1" applyBorder="1" applyAlignment="1">
      <alignment horizontal="left" vertical="top"/>
    </xf>
    <xf numFmtId="0" fontId="0" fillId="0" borderId="40" xfId="0" applyFill="1" applyBorder="1" applyAlignment="1">
      <alignment horizontal="left" vertical="top"/>
    </xf>
    <xf numFmtId="0" fontId="0" fillId="0" borderId="0" xfId="0" applyFill="1" applyAlignment="1">
      <alignment horizontal="left" vertical="top"/>
    </xf>
    <xf numFmtId="0" fontId="0" fillId="0" borderId="45" xfId="0" applyFill="1" applyBorder="1" applyAlignment="1">
      <alignment horizontal="left" vertical="top"/>
    </xf>
    <xf numFmtId="0" fontId="0" fillId="0" borderId="41" xfId="0" applyFill="1" applyBorder="1" applyAlignment="1">
      <alignment horizontal="left" vertical="top"/>
    </xf>
    <xf numFmtId="0" fontId="0" fillId="0" borderId="48" xfId="0" applyFill="1" applyBorder="1" applyAlignment="1">
      <alignment horizontal="left" vertical="top"/>
    </xf>
    <xf numFmtId="0" fontId="14" fillId="0" borderId="0" xfId="0" applyFont="1" applyAlignment="1">
      <alignment horizontal="left" vertical="top" wrapText="1"/>
    </xf>
    <xf numFmtId="0" fontId="0" fillId="0" borderId="0" xfId="0" applyAlignment="1">
      <alignment horizontal="left" vertical="top" wrapText="1"/>
    </xf>
    <xf numFmtId="0" fontId="6" fillId="0" borderId="35" xfId="1" applyBorder="1" applyAlignment="1">
      <alignment horizontal="center" vertical="center" wrapText="1"/>
    </xf>
    <xf numFmtId="0" fontId="6" fillId="0" borderId="32" xfId="1" applyBorder="1" applyAlignment="1">
      <alignment horizontal="center" vertical="center" wrapText="1"/>
    </xf>
    <xf numFmtId="0" fontId="6" fillId="0" borderId="36" xfId="1" applyBorder="1" applyAlignment="1">
      <alignment horizontal="center" vertical="center" wrapText="1"/>
    </xf>
    <xf numFmtId="0" fontId="6" fillId="0" borderId="3" xfId="1" applyBorder="1" applyAlignment="1">
      <alignment horizontal="center" vertical="center" wrapText="1"/>
    </xf>
    <xf numFmtId="0" fontId="6" fillId="0" borderId="17" xfId="1" applyBorder="1" applyAlignment="1">
      <alignment horizontal="center" vertical="center" wrapText="1"/>
    </xf>
    <xf numFmtId="0" fontId="6" fillId="0" borderId="7" xfId="1" applyBorder="1" applyAlignment="1">
      <alignment horizontal="center" vertical="center" wrapText="1"/>
    </xf>
    <xf numFmtId="0" fontId="0" fillId="0" borderId="27" xfId="0" applyBorder="1" applyAlignment="1">
      <alignment horizontal="left" vertical="top"/>
    </xf>
    <xf numFmtId="0" fontId="0" fillId="0" borderId="12" xfId="0" applyBorder="1" applyAlignment="1">
      <alignment horizontal="left" vertical="top"/>
    </xf>
    <xf numFmtId="0" fontId="0" fillId="0" borderId="27" xfId="0" applyBorder="1" applyAlignment="1">
      <alignment horizontal="left" vertical="top" wrapText="1"/>
    </xf>
    <xf numFmtId="0" fontId="0" fillId="0" borderId="12" xfId="0" applyBorder="1" applyAlignment="1">
      <alignment horizontal="left" vertical="top" wrapText="1"/>
    </xf>
    <xf numFmtId="0" fontId="0" fillId="4" borderId="21" xfId="0" applyFill="1" applyBorder="1" applyAlignment="1">
      <alignment horizontal="center"/>
    </xf>
    <xf numFmtId="0" fontId="0" fillId="4" borderId="22" xfId="0" applyFill="1" applyBorder="1" applyAlignment="1">
      <alignment horizontal="center"/>
    </xf>
    <xf numFmtId="0" fontId="1" fillId="0" borderId="25" xfId="0" applyFont="1" applyBorder="1" applyAlignment="1">
      <alignment horizontal="left" vertical="top"/>
    </xf>
    <xf numFmtId="0" fontId="0" fillId="0" borderId="18" xfId="0" applyBorder="1" applyAlignment="1">
      <alignment horizontal="left" vertical="top"/>
    </xf>
    <xf numFmtId="0" fontId="0" fillId="0" borderId="26" xfId="0" applyBorder="1" applyAlignment="1">
      <alignment horizontal="left" vertical="top"/>
    </xf>
    <xf numFmtId="0" fontId="0" fillId="0" borderId="8" xfId="0" applyBorder="1" applyAlignment="1">
      <alignment horizontal="left" vertical="top"/>
    </xf>
    <xf numFmtId="0" fontId="0" fillId="0" borderId="28" xfId="0" applyBorder="1" applyAlignment="1">
      <alignment horizontal="left" vertical="top" wrapText="1"/>
    </xf>
    <xf numFmtId="0" fontId="0" fillId="0" borderId="15" xfId="0" applyBorder="1" applyAlignment="1">
      <alignment horizontal="left" vertical="top" wrapText="1"/>
    </xf>
  </cellXfs>
  <cellStyles count="3">
    <cellStyle name="Hyperlink" xfId="2" xr:uid="{00000000-000B-0000-0000-000008000000}"/>
    <cellStyle name="Normal 2" xfId="1" xr:uid="{CEB2F4C9-7332-482A-B5AC-2A3A02216B60}"/>
    <cellStyle name="Normální" xfId="0" builtinId="0"/>
  </cellStyles>
  <dxfs count="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62625" cy="723900"/>
    <xdr:pic>
      <xdr:nvPicPr>
        <xdr:cNvPr id="2" name="Obrázek 1">
          <a:extLst>
            <a:ext uri="{FF2B5EF4-FFF2-40B4-BE49-F238E27FC236}">
              <a16:creationId xmlns:a16="http://schemas.microsoft.com/office/drawing/2014/main" id="{512FE141-A6EB-47AC-AA62-E7784757C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5762625" cy="723900"/>
    <xdr:pic>
      <xdr:nvPicPr>
        <xdr:cNvPr id="3" name="Obrázek 2">
          <a:extLst>
            <a:ext uri="{FF2B5EF4-FFF2-40B4-BE49-F238E27FC236}">
              <a16:creationId xmlns:a16="http://schemas.microsoft.com/office/drawing/2014/main" id="{029869E9-5AF4-4D50-948D-170007E9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ublic View MH" id="{DA6DF910-C8B4-4F72-8558-C1D80DD436A1}">
    <nsvFilter filterId="{946D7868-31C2-4396-83C2-CF6241E95F9B}" ref="A1:O207" tableId="0"/>
  </namedSheetView>
  <namedSheetView name="Zobrazit 1" id="{7ACCF990-BA90-4655-96D2-6DA8549A5AB2}">
    <nsvFilter filterId="{946D7868-31C2-4396-83C2-CF6241E95F9B}" ref="A1:O207" tableId="0"/>
  </namedSheetView>
</namedSheetView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pl2.czso.cz/iSMS/cisdet.jsp?kodcis=43" TargetMode="External"/><Relationship Id="rId7" Type="http://schemas.microsoft.com/office/2019/04/relationships/namedSheetView" Target="../namedSheetViews/namedSheetView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1D40-01C8-443E-A482-7A98D8E26E25}">
  <sheetPr codeName="Sheet1"/>
  <dimension ref="A1:B11"/>
  <sheetViews>
    <sheetView zoomScaleNormal="100" workbookViewId="0">
      <selection sqref="A1:B6"/>
    </sheetView>
  </sheetViews>
  <sheetFormatPr defaultRowHeight="15" x14ac:dyDescent="0.25"/>
  <cols>
    <col min="1" max="1" width="36.28515625" customWidth="1"/>
    <col min="2" max="2" width="53.28515625" customWidth="1"/>
    <col min="3" max="27" width="11.28515625" customWidth="1"/>
  </cols>
  <sheetData>
    <row r="1" spans="1:2" x14ac:dyDescent="0.25">
      <c r="A1" s="137"/>
      <c r="B1" s="137"/>
    </row>
    <row r="2" spans="1:2" x14ac:dyDescent="0.25">
      <c r="A2" s="137"/>
      <c r="B2" s="137"/>
    </row>
    <row r="3" spans="1:2" x14ac:dyDescent="0.25">
      <c r="A3" s="137"/>
      <c r="B3" s="137"/>
    </row>
    <row r="4" spans="1:2" x14ac:dyDescent="0.25">
      <c r="A4" s="137"/>
      <c r="B4" s="137"/>
    </row>
    <row r="5" spans="1:2" x14ac:dyDescent="0.25">
      <c r="A5" s="137"/>
      <c r="B5" s="137"/>
    </row>
    <row r="6" spans="1:2" ht="48" customHeight="1" x14ac:dyDescent="0.25">
      <c r="A6" s="137"/>
      <c r="B6" s="137"/>
    </row>
    <row r="7" spans="1:2" ht="47.25" customHeight="1" x14ac:dyDescent="0.25">
      <c r="A7" s="137" t="s">
        <v>0</v>
      </c>
      <c r="B7" s="137"/>
    </row>
    <row r="8" spans="1:2" ht="47.25" customHeight="1" x14ac:dyDescent="0.25">
      <c r="A8" s="72" t="s">
        <v>1</v>
      </c>
      <c r="B8" s="72" t="s">
        <v>2</v>
      </c>
    </row>
    <row r="9" spans="1:2" ht="47.25" customHeight="1" x14ac:dyDescent="0.25">
      <c r="A9" s="72" t="s">
        <v>3</v>
      </c>
      <c r="B9" s="72" t="s">
        <v>4</v>
      </c>
    </row>
    <row r="10" spans="1:2" ht="145.5" customHeight="1" x14ac:dyDescent="0.25">
      <c r="A10" s="138" t="s">
        <v>5</v>
      </c>
      <c r="B10" s="138"/>
    </row>
    <row r="11" spans="1:2" x14ac:dyDescent="0.25">
      <c r="A11" s="41"/>
      <c r="B11" s="41"/>
    </row>
  </sheetData>
  <customSheetViews>
    <customSheetView guid="{136716DF-FEF0-4F54-8A57-D91898BF8FC0}">
      <selection activeCell="A9" sqref="A9"/>
      <pageMargins left="0" right="0" top="0" bottom="0" header="0" footer="0"/>
    </customSheetView>
    <customSheetView guid="{BF05D9F7-4996-425B-BF45-DC9D9D0E8E64}">
      <selection activeCell="A9" sqref="A9"/>
      <pageMargins left="0" right="0" top="0" bottom="0" header="0" footer="0"/>
    </customSheetView>
  </customSheetViews>
  <mergeCells count="3">
    <mergeCell ref="A1:B6"/>
    <mergeCell ref="A7:B7"/>
    <mergeCell ref="A10:B10"/>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7868-31C2-4396-83C2-CF6241E95F9B}">
  <sheetPr codeName="Sheet2">
    <pageSetUpPr autoPageBreaks="0"/>
  </sheetPr>
  <dimension ref="A1:O207"/>
  <sheetViews>
    <sheetView tabSelected="1" zoomScaleNormal="100" workbookViewId="0">
      <pane ySplit="1" topLeftCell="A2" activePane="bottomLeft" state="frozen"/>
      <selection pane="bottomLeft" activeCell="A2" sqref="A2"/>
    </sheetView>
  </sheetViews>
  <sheetFormatPr defaultColWidth="8.5703125" defaultRowHeight="11.25" x14ac:dyDescent="0.25"/>
  <cols>
    <col min="1" max="1" width="18.28515625" style="30" customWidth="1"/>
    <col min="2" max="2" width="18.42578125" style="39" customWidth="1"/>
    <col min="3" max="3" width="11.42578125" style="30" customWidth="1"/>
    <col min="4" max="4" width="12.28515625" style="39" customWidth="1"/>
    <col min="5" max="5" width="12.42578125" style="30" customWidth="1"/>
    <col min="6" max="6" width="10.5703125" style="39" customWidth="1"/>
    <col min="7" max="7" width="9.7109375" style="39" customWidth="1"/>
    <col min="8" max="8" width="9.5703125" style="39" customWidth="1"/>
    <col min="9" max="9" width="7.5703125" style="30" customWidth="1"/>
    <col min="10" max="10" width="10.7109375" style="30" customWidth="1"/>
    <col min="11" max="11" width="7.28515625" style="30" customWidth="1"/>
    <col min="12" max="12" width="68.5703125" style="39" customWidth="1"/>
    <col min="13" max="13" width="38" style="30" customWidth="1"/>
    <col min="14" max="14" width="7.42578125" style="30" customWidth="1"/>
    <col min="15" max="15" width="27.5703125" style="39" customWidth="1"/>
    <col min="16" max="16384" width="8.5703125" style="39"/>
  </cols>
  <sheetData>
    <row r="1" spans="1:15" ht="82.5" customHeight="1" x14ac:dyDescent="0.25">
      <c r="A1" s="63" t="s">
        <v>6</v>
      </c>
      <c r="B1" s="64" t="s">
        <v>7</v>
      </c>
      <c r="C1" s="63" t="s">
        <v>8</v>
      </c>
      <c r="D1" s="64" t="s">
        <v>9</v>
      </c>
      <c r="E1" s="63" t="s">
        <v>10</v>
      </c>
      <c r="F1" s="64" t="s">
        <v>11</v>
      </c>
      <c r="G1" s="64" t="s">
        <v>12</v>
      </c>
      <c r="H1" s="64" t="s">
        <v>13</v>
      </c>
      <c r="I1" s="63" t="s">
        <v>14</v>
      </c>
      <c r="J1" s="63" t="s">
        <v>15</v>
      </c>
      <c r="K1" s="65" t="s">
        <v>16</v>
      </c>
      <c r="L1" s="64" t="s">
        <v>17</v>
      </c>
      <c r="M1" s="63" t="s">
        <v>18</v>
      </c>
      <c r="N1" s="63" t="s">
        <v>19</v>
      </c>
      <c r="O1" s="66" t="s">
        <v>20</v>
      </c>
    </row>
    <row r="2" spans="1:15" ht="81" customHeight="1" x14ac:dyDescent="0.25">
      <c r="A2" s="30">
        <v>1</v>
      </c>
      <c r="B2" s="39" t="s">
        <v>21</v>
      </c>
      <c r="C2" s="30" t="s">
        <v>22</v>
      </c>
      <c r="D2" s="39" t="s">
        <v>23</v>
      </c>
      <c r="E2" s="30" t="s">
        <v>24</v>
      </c>
      <c r="F2" s="39" t="s">
        <v>1474</v>
      </c>
      <c r="G2" s="39" t="s">
        <v>25</v>
      </c>
      <c r="H2" s="39" t="s">
        <v>26</v>
      </c>
      <c r="I2" s="42" t="s">
        <v>27</v>
      </c>
      <c r="J2" s="30" t="s">
        <v>26</v>
      </c>
      <c r="K2" s="30" t="s">
        <v>28</v>
      </c>
      <c r="L2" s="30" t="s">
        <v>29</v>
      </c>
      <c r="M2" s="30" t="s">
        <v>30</v>
      </c>
      <c r="N2" s="30" t="s">
        <v>31</v>
      </c>
    </row>
    <row r="3" spans="1:15" ht="69.75" customHeight="1" x14ac:dyDescent="0.25">
      <c r="A3" s="30">
        <v>3</v>
      </c>
      <c r="B3" s="39" t="s">
        <v>33</v>
      </c>
      <c r="C3" s="43" t="s">
        <v>34</v>
      </c>
      <c r="D3" s="39" t="s">
        <v>23</v>
      </c>
      <c r="E3" s="30" t="s">
        <v>35</v>
      </c>
      <c r="F3" s="39" t="s">
        <v>1474</v>
      </c>
      <c r="G3" s="39" t="s">
        <v>25</v>
      </c>
      <c r="H3" s="39" t="s">
        <v>36</v>
      </c>
      <c r="I3" s="42" t="s">
        <v>37</v>
      </c>
      <c r="J3" s="30" t="s">
        <v>36</v>
      </c>
      <c r="K3" s="30" t="s">
        <v>38</v>
      </c>
      <c r="L3" s="30" t="str">
        <f>"Sleva na pojistném (10032) (zaokrouhlená na celé koruny nahoru) = "&amp; 'Parametrické konstanty'!D6 &amp;" % úhrnu vyměřovacích základů zaměstnanců (10031).
---
10031 Úhrn vyměřovacích základů zaměstnanců
10032 Sleva na pojistném zaměstnavatele
"</f>
        <v xml:space="preserve">Sleva na pojistném (10032) (zaokrouhlená na celé koruny nahoru) = 5 % úhrnu vyměřovacích základů zaměstnanců (10031).
---
10031 Úhrn vyměřovacích základů zaměstnanců
10032 Sleva na pojistném zaměstnavatele
</v>
      </c>
      <c r="M3" s="30" t="s">
        <v>39</v>
      </c>
      <c r="N3" s="30" t="s">
        <v>40</v>
      </c>
      <c r="O3" s="30" t="s">
        <v>41</v>
      </c>
    </row>
    <row r="4" spans="1:15" ht="88.5" customHeight="1" x14ac:dyDescent="0.25">
      <c r="A4" s="30">
        <v>4</v>
      </c>
      <c r="B4" s="39" t="s">
        <v>42</v>
      </c>
      <c r="C4" s="43" t="s">
        <v>43</v>
      </c>
      <c r="D4" s="39" t="s">
        <v>23</v>
      </c>
      <c r="E4" s="30" t="s">
        <v>35</v>
      </c>
      <c r="F4" s="39" t="s">
        <v>1474</v>
      </c>
      <c r="G4" s="39" t="s">
        <v>25</v>
      </c>
      <c r="H4" s="39" t="s">
        <v>36</v>
      </c>
      <c r="I4" s="42" t="s">
        <v>37</v>
      </c>
      <c r="J4" s="30" t="s">
        <v>36</v>
      </c>
      <c r="K4" s="30" t="s">
        <v>38</v>
      </c>
      <c r="L4" s="30" t="s">
        <v>44</v>
      </c>
      <c r="M4" s="30" t="s">
        <v>45</v>
      </c>
      <c r="N4" s="30" t="s">
        <v>40</v>
      </c>
      <c r="O4" s="30" t="s">
        <v>41</v>
      </c>
    </row>
    <row r="5" spans="1:15" s="44" customFormat="1" ht="218.25" customHeight="1" x14ac:dyDescent="0.25">
      <c r="A5" s="30">
        <v>7</v>
      </c>
      <c r="B5" s="39" t="s">
        <v>46</v>
      </c>
      <c r="C5" s="30" t="s">
        <v>47</v>
      </c>
      <c r="D5" s="39" t="s">
        <v>23</v>
      </c>
      <c r="E5" s="30" t="s">
        <v>24</v>
      </c>
      <c r="F5" s="39" t="s">
        <v>1474</v>
      </c>
      <c r="G5" s="39" t="s">
        <v>25</v>
      </c>
      <c r="H5" s="39" t="s">
        <v>26</v>
      </c>
      <c r="I5" s="42" t="s">
        <v>27</v>
      </c>
      <c r="J5" s="30" t="s">
        <v>26</v>
      </c>
      <c r="K5" s="30" t="s">
        <v>28</v>
      </c>
      <c r="L5" s="39" t="s">
        <v>48</v>
      </c>
      <c r="M5" s="30" t="s">
        <v>49</v>
      </c>
      <c r="N5" s="30" t="s">
        <v>31</v>
      </c>
      <c r="O5" s="30" t="s">
        <v>50</v>
      </c>
    </row>
    <row r="6" spans="1:15" ht="117" customHeight="1" x14ac:dyDescent="0.25">
      <c r="A6" s="30">
        <v>8</v>
      </c>
      <c r="B6" s="39" t="s">
        <v>51</v>
      </c>
      <c r="C6" s="30" t="s">
        <v>52</v>
      </c>
      <c r="D6" s="39" t="s">
        <v>23</v>
      </c>
      <c r="E6" s="30" t="s">
        <v>35</v>
      </c>
      <c r="F6" s="39" t="s">
        <v>1474</v>
      </c>
      <c r="G6" s="39" t="s">
        <v>25</v>
      </c>
      <c r="H6" s="39" t="s">
        <v>36</v>
      </c>
      <c r="I6" s="42" t="s">
        <v>37</v>
      </c>
      <c r="J6" s="30" t="s">
        <v>36</v>
      </c>
      <c r="K6" s="30" t="s">
        <v>38</v>
      </c>
      <c r="L6" s="39" t="str">
        <f>"Pojistné za zaměstnavatele (10024) = " &amp; 'Parametrické konstanty'!D3 &amp; " * Úhrn vyměřovacích základů zaměstnanců (10023), kteří nevykonávají činnost v rizikovém zaměstnání nebo činnost zdravotnického záchranáře nebo člena jednotky HZS podniku a nevykonávají rizikové zaměstnání. Zaokrohluje se na celé koruny nahoru." &amp; CHAR(10) &amp;
"---" &amp; CHAR(10) &amp;
"10023 Úhrn vyměřovacích základů zaměstnanců, kteří nevykonávají činnost v rizikovém zaměstnání nebo nejsou zdravotnickými záchranáři nebo členy HZS podniku" &amp; CHAR(10) &amp;
"10024 Pojistné za zaměstnavatele u zaměstnanců, kteří nevykonávají činnost v rizikovém zaměstnání nebo nejsou zdravotnickými záchranáři nebo členy HZS podniku"</f>
        <v>Pojistné za zaměstnavatele (10024) = 0.248 * Úhrn vyměřovacích základů zaměstnanců (10023), kteří nevykonávají činnost v rizikovém zaměstnání nebo činnost zdravotnického záchranáře nebo člena jednotky HZS podniku a nevykonávají rizikové zaměstnání. Zaokrohluje se na celé koruny nahoru.
---
10023 Úhrn vyměřovacích základů zaměstnanců, kteří nevykonávají činnost v rizikovém zaměstnání nebo nejsou zdravotnickými záchranáři nebo členy HZS podniku
10024 Pojistné za zaměstnavatele u zaměstnanců, kteří nevykonávají činnost v rizikovém zaměstnání nebo nejsou zdravotnickými záchranáři nebo členy HZS podniku</v>
      </c>
      <c r="M6" s="30" t="s">
        <v>53</v>
      </c>
      <c r="N6" s="30" t="s">
        <v>31</v>
      </c>
      <c r="O6" s="30" t="s">
        <v>41</v>
      </c>
    </row>
    <row r="7" spans="1:15" s="44" customFormat="1" ht="90.75" customHeight="1" x14ac:dyDescent="0.25">
      <c r="A7" s="30">
        <v>9</v>
      </c>
      <c r="B7" s="39" t="s">
        <v>54</v>
      </c>
      <c r="C7" s="30" t="s">
        <v>55</v>
      </c>
      <c r="D7" s="39" t="s">
        <v>23</v>
      </c>
      <c r="E7" s="30" t="s">
        <v>24</v>
      </c>
      <c r="F7" s="39" t="s">
        <v>1474</v>
      </c>
      <c r="G7" s="39" t="s">
        <v>25</v>
      </c>
      <c r="H7" s="39" t="s">
        <v>26</v>
      </c>
      <c r="I7" s="42" t="s">
        <v>27</v>
      </c>
      <c r="J7" s="30" t="s">
        <v>26</v>
      </c>
      <c r="K7" s="30" t="s">
        <v>28</v>
      </c>
      <c r="L7" s="39" t="s">
        <v>56</v>
      </c>
      <c r="M7" s="30" t="s">
        <v>57</v>
      </c>
      <c r="N7" s="30" t="s">
        <v>31</v>
      </c>
      <c r="O7" s="39" t="s">
        <v>50</v>
      </c>
    </row>
    <row r="8" spans="1:15" ht="107.25" customHeight="1" x14ac:dyDescent="0.25">
      <c r="A8" s="30">
        <v>10</v>
      </c>
      <c r="B8" s="39" t="s">
        <v>58</v>
      </c>
      <c r="C8" s="30" t="s">
        <v>59</v>
      </c>
      <c r="D8" s="39" t="s">
        <v>23</v>
      </c>
      <c r="E8" s="30" t="s">
        <v>35</v>
      </c>
      <c r="F8" s="39" t="s">
        <v>1474</v>
      </c>
      <c r="G8" s="39" t="s">
        <v>25</v>
      </c>
      <c r="H8" s="39" t="s">
        <v>36</v>
      </c>
      <c r="I8" s="42" t="s">
        <v>37</v>
      </c>
      <c r="J8" s="30" t="s">
        <v>36</v>
      </c>
      <c r="K8" s="30" t="s">
        <v>38</v>
      </c>
      <c r="L8" s="39" t="str">
        <f>"Pojistné za zaměstnavatele (10026) = " &amp; 'Parametrické konstanty'!D4  &amp; " * Úhrn vyměřovacích základů zaměstnanců (10025), kteří jsou zdr. Záchranáři nebo členy HZS. Zaokrohluje se na celé koruny nahoru."&amp; CHAR(10) &amp;
"---" &amp; CHAR(10) &amp;
"10025 Úhrn vyměřovacích základů zaměstnanců, kteří jsou zdravotnickými záchranáři nebo členy HZS podniku" &amp; CHAR(10) &amp;
"10026 Pojistné za zaměstnavatele u zaměstnanců, kteří jsou zdravotnickými záchranáři nebo členy HZS podniku"</f>
        <v>Pojistné za zaměstnavatele (10026) = 0.298  * Úhrn vyměřovacích základů zaměstnanců (10025), kteří jsou zdr. Záchranáři nebo členy HZS. Zaokrohluje se na celé koruny nahoru.
---
10025 Úhrn vyměřovacích základů zaměstnanců, kteří jsou zdravotnickými záchranáři nebo členy HZS podniku
10026 Pojistné za zaměstnavatele u zaměstnanců, kteří jsou zdravotnickými záchranáři nebo členy HZS podniku</v>
      </c>
      <c r="M8" s="30" t="s">
        <v>60</v>
      </c>
      <c r="N8" s="30" t="s">
        <v>31</v>
      </c>
      <c r="O8" s="30" t="s">
        <v>41</v>
      </c>
    </row>
    <row r="9" spans="1:15" ht="106.5" customHeight="1" x14ac:dyDescent="0.25">
      <c r="A9" s="30">
        <v>11</v>
      </c>
      <c r="B9" s="39" t="s">
        <v>61</v>
      </c>
      <c r="C9" s="43" t="s">
        <v>62</v>
      </c>
      <c r="D9" s="39" t="s">
        <v>23</v>
      </c>
      <c r="E9" s="30" t="s">
        <v>35</v>
      </c>
      <c r="F9" s="39" t="s">
        <v>1474</v>
      </c>
      <c r="G9" s="39" t="s">
        <v>25</v>
      </c>
      <c r="H9" s="39" t="s">
        <v>36</v>
      </c>
      <c r="I9" s="42" t="s">
        <v>37</v>
      </c>
      <c r="J9" s="30" t="s">
        <v>36</v>
      </c>
      <c r="K9" s="30" t="s">
        <v>38</v>
      </c>
      <c r="L9" s="39" t="s">
        <v>63</v>
      </c>
      <c r="M9" s="30" t="s">
        <v>64</v>
      </c>
      <c r="N9" s="30" t="s">
        <v>31</v>
      </c>
      <c r="O9" s="30" t="s">
        <v>41</v>
      </c>
    </row>
    <row r="10" spans="1:15" s="44" customFormat="1" ht="79.5" customHeight="1" x14ac:dyDescent="0.25">
      <c r="A10" s="30">
        <v>12</v>
      </c>
      <c r="B10" s="39" t="s">
        <v>65</v>
      </c>
      <c r="C10" s="30" t="s">
        <v>66</v>
      </c>
      <c r="D10" s="39" t="s">
        <v>23</v>
      </c>
      <c r="E10" s="30" t="s">
        <v>35</v>
      </c>
      <c r="F10" s="39" t="s">
        <v>1474</v>
      </c>
      <c r="G10" s="39" t="s">
        <v>25</v>
      </c>
      <c r="H10" s="39" t="s">
        <v>26</v>
      </c>
      <c r="I10" s="42" t="s">
        <v>27</v>
      </c>
      <c r="J10" s="30" t="s">
        <v>26</v>
      </c>
      <c r="K10" s="30" t="s">
        <v>28</v>
      </c>
      <c r="L10" s="30" t="s">
        <v>67</v>
      </c>
      <c r="M10" s="30" t="s">
        <v>68</v>
      </c>
      <c r="N10" s="30" t="s">
        <v>31</v>
      </c>
      <c r="O10" s="39"/>
    </row>
    <row r="11" spans="1:15" ht="83.25" customHeight="1" x14ac:dyDescent="0.25">
      <c r="A11" s="30">
        <v>13</v>
      </c>
      <c r="B11" s="39" t="s">
        <v>70</v>
      </c>
      <c r="C11" s="43" t="s">
        <v>71</v>
      </c>
      <c r="D11" s="39" t="s">
        <v>23</v>
      </c>
      <c r="E11" s="30" t="s">
        <v>35</v>
      </c>
      <c r="F11" s="39" t="s">
        <v>1474</v>
      </c>
      <c r="G11" s="39" t="s">
        <v>25</v>
      </c>
      <c r="H11" s="39" t="s">
        <v>36</v>
      </c>
      <c r="I11" s="42" t="s">
        <v>37</v>
      </c>
      <c r="J11" s="30" t="s">
        <v>36</v>
      </c>
      <c r="K11" s="30" t="s">
        <v>38</v>
      </c>
      <c r="L11" s="39" t="s">
        <v>72</v>
      </c>
      <c r="M11" s="30" t="s">
        <v>73</v>
      </c>
      <c r="N11" s="30" t="s">
        <v>31</v>
      </c>
      <c r="O11" s="30" t="s">
        <v>41</v>
      </c>
    </row>
    <row r="12" spans="1:15" s="44" customFormat="1" ht="175.5" customHeight="1" x14ac:dyDescent="0.25">
      <c r="A12" s="30">
        <v>15</v>
      </c>
      <c r="B12" s="39" t="s">
        <v>74</v>
      </c>
      <c r="C12" s="30" t="s">
        <v>75</v>
      </c>
      <c r="D12" s="39" t="s">
        <v>76</v>
      </c>
      <c r="E12" s="30" t="s">
        <v>77</v>
      </c>
      <c r="F12" s="39" t="s">
        <v>1475</v>
      </c>
      <c r="G12" s="39" t="s">
        <v>25</v>
      </c>
      <c r="H12" s="39" t="s">
        <v>36</v>
      </c>
      <c r="I12" s="42" t="s">
        <v>27</v>
      </c>
      <c r="J12" s="30" t="s">
        <v>26</v>
      </c>
      <c r="K12" s="30" t="s">
        <v>28</v>
      </c>
      <c r="L12" s="39" t="str">
        <f>"Platí jen pro pracovní nebo služební poměr tedy:
pro pracovní poměr (10239) je 1 až 9 nebo 
pro služební poměr (10249) kód začíná 13, pak platí že,
počet odpracovaných hodin (10268) musí být &lt;= " &amp; 'Parametrické konstanty'!D11 &amp; ".
---
10239 Druh činnosti
10268 Počet odpracovaných hodin
10249 Postavení v zaměstnání
"</f>
        <v xml:space="preserve">Platí jen pro pracovní nebo služební poměr tedy:
pro pracovní poměr (10239) je 1 až 9 nebo 
pro služební poměr (10249) kód začíná 13, pak platí že,
počet odpracovaných hodin (10268) musí být &lt;= 240.
---
10239 Druh činnosti
10268 Počet odpracovaných hodin
10249 Postavení v zaměstnání
</v>
      </c>
      <c r="M12" s="30" t="s">
        <v>78</v>
      </c>
      <c r="N12" s="30" t="s">
        <v>31</v>
      </c>
      <c r="O12" s="30" t="s">
        <v>79</v>
      </c>
    </row>
    <row r="13" spans="1:15" ht="58.5" customHeight="1" x14ac:dyDescent="0.25">
      <c r="A13" s="30">
        <v>20</v>
      </c>
      <c r="B13" s="39" t="s">
        <v>80</v>
      </c>
      <c r="C13" s="30" t="s">
        <v>81</v>
      </c>
      <c r="D13" s="39" t="s">
        <v>76</v>
      </c>
      <c r="E13" s="30" t="s">
        <v>77</v>
      </c>
      <c r="F13" s="39" t="s">
        <v>1475</v>
      </c>
      <c r="G13" s="39" t="s">
        <v>25</v>
      </c>
      <c r="H13" s="39" t="s">
        <v>36</v>
      </c>
      <c r="I13" s="42" t="s">
        <v>37</v>
      </c>
      <c r="J13" s="30" t="s">
        <v>36</v>
      </c>
      <c r="K13" s="30" t="s">
        <v>38</v>
      </c>
      <c r="L13" s="39" t="s">
        <v>82</v>
      </c>
      <c r="M13" s="30" t="s">
        <v>83</v>
      </c>
      <c r="N13" s="30" t="s">
        <v>31</v>
      </c>
    </row>
    <row r="14" spans="1:15" ht="69" customHeight="1" x14ac:dyDescent="0.25">
      <c r="A14" s="30">
        <v>23</v>
      </c>
      <c r="B14" s="39" t="s">
        <v>84</v>
      </c>
      <c r="C14" s="30" t="s">
        <v>85</v>
      </c>
      <c r="D14" s="39" t="s">
        <v>76</v>
      </c>
      <c r="E14" s="30" t="s">
        <v>77</v>
      </c>
      <c r="F14" s="39" t="s">
        <v>1475</v>
      </c>
      <c r="G14" s="39" t="s">
        <v>25</v>
      </c>
      <c r="H14" s="39" t="s">
        <v>36</v>
      </c>
      <c r="I14" s="42" t="s">
        <v>37</v>
      </c>
      <c r="J14" s="30" t="s">
        <v>36</v>
      </c>
      <c r="K14" s="30" t="s">
        <v>38</v>
      </c>
      <c r="L14" s="39" t="s">
        <v>86</v>
      </c>
      <c r="M14" s="30" t="s">
        <v>87</v>
      </c>
      <c r="N14" s="30" t="s">
        <v>31</v>
      </c>
    </row>
    <row r="15" spans="1:15" ht="156.75" customHeight="1" x14ac:dyDescent="0.25">
      <c r="A15" s="30">
        <v>28</v>
      </c>
      <c r="B15" s="39" t="s">
        <v>88</v>
      </c>
      <c r="C15" s="30" t="s">
        <v>89</v>
      </c>
      <c r="D15" s="39" t="s">
        <v>90</v>
      </c>
      <c r="E15" s="30" t="s">
        <v>77</v>
      </c>
      <c r="F15" s="39" t="s">
        <v>1475</v>
      </c>
      <c r="G15" s="39" t="s">
        <v>25</v>
      </c>
      <c r="H15" s="39" t="s">
        <v>36</v>
      </c>
      <c r="I15" s="42" t="s">
        <v>37</v>
      </c>
      <c r="J15" s="30" t="s">
        <v>36</v>
      </c>
      <c r="K15" s="30" t="s">
        <v>38</v>
      </c>
      <c r="L15" s="39" t="s">
        <v>91</v>
      </c>
      <c r="M15" s="30" t="s">
        <v>92</v>
      </c>
      <c r="N15" s="30" t="s">
        <v>31</v>
      </c>
      <c r="O15" s="30" t="s">
        <v>93</v>
      </c>
    </row>
    <row r="16" spans="1:15" ht="137.25" customHeight="1" x14ac:dyDescent="0.25">
      <c r="A16" s="30">
        <v>29</v>
      </c>
      <c r="B16" s="39" t="s">
        <v>94</v>
      </c>
      <c r="C16" s="30" t="s">
        <v>95</v>
      </c>
      <c r="D16" s="39" t="s">
        <v>90</v>
      </c>
      <c r="E16" s="30" t="s">
        <v>77</v>
      </c>
      <c r="F16" s="39" t="s">
        <v>1475</v>
      </c>
      <c r="G16" s="39" t="s">
        <v>25</v>
      </c>
      <c r="H16" s="39" t="s">
        <v>36</v>
      </c>
      <c r="I16" s="42" t="s">
        <v>37</v>
      </c>
      <c r="J16" s="30" t="s">
        <v>36</v>
      </c>
      <c r="K16" s="30" t="s">
        <v>38</v>
      </c>
      <c r="L16" s="39" t="s">
        <v>96</v>
      </c>
      <c r="M16" s="30" t="s">
        <v>97</v>
      </c>
      <c r="N16" s="30" t="s">
        <v>31</v>
      </c>
      <c r="O16" s="30" t="s">
        <v>93</v>
      </c>
    </row>
    <row r="17" spans="1:15" ht="137.25" customHeight="1" x14ac:dyDescent="0.25">
      <c r="A17" s="30">
        <v>31</v>
      </c>
      <c r="B17" s="39" t="s">
        <v>99</v>
      </c>
      <c r="C17" s="30" t="s">
        <v>100</v>
      </c>
      <c r="D17" s="39" t="s">
        <v>101</v>
      </c>
      <c r="E17" s="39" t="s">
        <v>102</v>
      </c>
      <c r="F17" s="39" t="s">
        <v>103</v>
      </c>
      <c r="G17" s="39" t="s">
        <v>25</v>
      </c>
      <c r="H17" s="39" t="s">
        <v>36</v>
      </c>
      <c r="I17" s="42" t="s">
        <v>37</v>
      </c>
      <c r="J17" s="30" t="s">
        <v>36</v>
      </c>
      <c r="K17" s="30" t="s">
        <v>38</v>
      </c>
      <c r="L17" s="39" t="s">
        <v>104</v>
      </c>
      <c r="M17" s="30" t="s">
        <v>105</v>
      </c>
      <c r="N17" s="30" t="s">
        <v>31</v>
      </c>
      <c r="O17" s="30"/>
    </row>
    <row r="18" spans="1:15" ht="78.75" customHeight="1" x14ac:dyDescent="0.25">
      <c r="A18" s="30">
        <v>36</v>
      </c>
      <c r="B18" s="39" t="s">
        <v>107</v>
      </c>
      <c r="C18" s="30" t="s">
        <v>108</v>
      </c>
      <c r="D18" s="39" t="s">
        <v>90</v>
      </c>
      <c r="E18" s="30" t="s">
        <v>77</v>
      </c>
      <c r="F18" s="39" t="s">
        <v>1475</v>
      </c>
      <c r="G18" s="39" t="s">
        <v>25</v>
      </c>
      <c r="H18" s="39" t="s">
        <v>36</v>
      </c>
      <c r="I18" s="42" t="s">
        <v>37</v>
      </c>
      <c r="J18" s="30" t="s">
        <v>36</v>
      </c>
      <c r="K18" s="30" t="s">
        <v>38</v>
      </c>
      <c r="L18" s="39" t="s">
        <v>109</v>
      </c>
      <c r="M18" s="30" t="s">
        <v>110</v>
      </c>
      <c r="N18" s="30" t="s">
        <v>31</v>
      </c>
    </row>
    <row r="19" spans="1:15" ht="55.5" customHeight="1" x14ac:dyDescent="0.25">
      <c r="A19" s="30">
        <v>37</v>
      </c>
      <c r="B19" s="39" t="s">
        <v>111</v>
      </c>
      <c r="C19" s="30">
        <v>10051</v>
      </c>
      <c r="D19" s="39" t="s">
        <v>112</v>
      </c>
      <c r="E19" s="30" t="s">
        <v>77</v>
      </c>
      <c r="F19" s="39" t="s">
        <v>103</v>
      </c>
      <c r="G19" s="39" t="s">
        <v>113</v>
      </c>
      <c r="H19" s="39" t="s">
        <v>113</v>
      </c>
      <c r="I19" s="42" t="s">
        <v>37</v>
      </c>
      <c r="J19" s="30" t="s">
        <v>36</v>
      </c>
      <c r="K19" s="30" t="s">
        <v>38</v>
      </c>
      <c r="L19" s="39" t="s">
        <v>114</v>
      </c>
      <c r="M19" s="30" t="s">
        <v>115</v>
      </c>
      <c r="N19" s="30" t="s">
        <v>31</v>
      </c>
    </row>
    <row r="20" spans="1:15" ht="93.75" customHeight="1" x14ac:dyDescent="0.25">
      <c r="A20" s="30">
        <v>42</v>
      </c>
      <c r="B20" s="39" t="s">
        <v>117</v>
      </c>
      <c r="C20" s="30" t="s">
        <v>118</v>
      </c>
      <c r="D20" s="39" t="s">
        <v>119</v>
      </c>
      <c r="E20" s="30" t="s">
        <v>77</v>
      </c>
      <c r="F20" s="39" t="s">
        <v>1474</v>
      </c>
      <c r="G20" s="39" t="s">
        <v>25</v>
      </c>
      <c r="H20" s="39" t="s">
        <v>36</v>
      </c>
      <c r="I20" s="42" t="s">
        <v>27</v>
      </c>
      <c r="J20" s="30" t="s">
        <v>36</v>
      </c>
      <c r="K20" s="30" t="s">
        <v>28</v>
      </c>
      <c r="L20" s="39" t="s">
        <v>120</v>
      </c>
      <c r="M20" s="30" t="s">
        <v>121</v>
      </c>
      <c r="N20" s="30" t="s">
        <v>31</v>
      </c>
      <c r="O20" s="39" t="s">
        <v>122</v>
      </c>
    </row>
    <row r="21" spans="1:15" ht="78.75" customHeight="1" x14ac:dyDescent="0.25">
      <c r="A21" s="30">
        <v>43</v>
      </c>
      <c r="B21" s="39" t="s">
        <v>124</v>
      </c>
      <c r="C21" s="30" t="s">
        <v>125</v>
      </c>
      <c r="D21" s="39" t="s">
        <v>126</v>
      </c>
      <c r="E21" s="30" t="s">
        <v>77</v>
      </c>
      <c r="F21" s="39" t="s">
        <v>1474</v>
      </c>
      <c r="G21" s="39" t="s">
        <v>25</v>
      </c>
      <c r="H21" s="39" t="s">
        <v>36</v>
      </c>
      <c r="I21" s="42" t="s">
        <v>37</v>
      </c>
      <c r="J21" s="30" t="s">
        <v>36</v>
      </c>
      <c r="K21" s="30" t="s">
        <v>38</v>
      </c>
      <c r="L21" s="39" t="s">
        <v>127</v>
      </c>
      <c r="M21" s="30" t="s">
        <v>128</v>
      </c>
      <c r="N21" s="30" t="s">
        <v>31</v>
      </c>
    </row>
    <row r="22" spans="1:15" ht="78" customHeight="1" x14ac:dyDescent="0.25">
      <c r="A22" s="30">
        <v>44</v>
      </c>
      <c r="B22" s="39" t="s">
        <v>129</v>
      </c>
      <c r="C22" s="30" t="s">
        <v>130</v>
      </c>
      <c r="D22" s="39" t="s">
        <v>126</v>
      </c>
      <c r="E22" s="30" t="s">
        <v>77</v>
      </c>
      <c r="F22" s="39" t="s">
        <v>1474</v>
      </c>
      <c r="G22" s="39" t="s">
        <v>25</v>
      </c>
      <c r="H22" s="39" t="s">
        <v>36</v>
      </c>
      <c r="I22" s="42" t="s">
        <v>37</v>
      </c>
      <c r="J22" s="30" t="s">
        <v>36</v>
      </c>
      <c r="K22" s="30" t="s">
        <v>38</v>
      </c>
      <c r="L22" s="39" t="s">
        <v>131</v>
      </c>
      <c r="M22" s="30" t="s">
        <v>132</v>
      </c>
      <c r="N22" s="30" t="s">
        <v>31</v>
      </c>
    </row>
    <row r="23" spans="1:15" ht="45" customHeight="1" x14ac:dyDescent="0.25">
      <c r="A23" s="30">
        <v>45</v>
      </c>
      <c r="B23" s="39" t="s">
        <v>133</v>
      </c>
      <c r="C23" s="30">
        <v>10373</v>
      </c>
      <c r="D23" s="39" t="s">
        <v>126</v>
      </c>
      <c r="E23" s="30" t="s">
        <v>77</v>
      </c>
      <c r="F23" s="39" t="s">
        <v>1474</v>
      </c>
      <c r="G23" s="39" t="s">
        <v>25</v>
      </c>
      <c r="H23" s="39" t="s">
        <v>36</v>
      </c>
      <c r="I23" s="42" t="s">
        <v>37</v>
      </c>
      <c r="J23" s="30" t="s">
        <v>36</v>
      </c>
      <c r="K23" s="30" t="s">
        <v>38</v>
      </c>
      <c r="L23" s="39" t="str">
        <f>"(10373) musí být nejvýše "&amp; ('Parametrické konstanty'!D12) &amp;" hodin
---
10373 Rozsah kratší pracovní/služební doby
"</f>
        <v xml:space="preserve">(10373) musí být nejvýše 30 hodin
---
10373 Rozsah kratší pracovní/služební doby
</v>
      </c>
      <c r="M23" s="30" t="s">
        <v>134</v>
      </c>
      <c r="N23" s="30" t="s">
        <v>40</v>
      </c>
    </row>
    <row r="24" spans="1:15" s="44" customFormat="1" ht="46.5" customHeight="1" x14ac:dyDescent="0.25">
      <c r="A24" s="30">
        <v>50</v>
      </c>
      <c r="B24" s="39" t="s">
        <v>135</v>
      </c>
      <c r="C24" s="43">
        <v>10245</v>
      </c>
      <c r="D24" s="39" t="s">
        <v>126</v>
      </c>
      <c r="E24" s="30" t="s">
        <v>77</v>
      </c>
      <c r="F24" s="39" t="s">
        <v>1474</v>
      </c>
      <c r="G24" s="39" t="s">
        <v>25</v>
      </c>
      <c r="H24" s="39" t="s">
        <v>36</v>
      </c>
      <c r="I24" s="42" t="s">
        <v>37</v>
      </c>
      <c r="J24" s="30" t="s">
        <v>36</v>
      </c>
      <c r="K24" s="30" t="s">
        <v>38</v>
      </c>
      <c r="L24" s="39" t="s">
        <v>136</v>
      </c>
      <c r="M24" s="30" t="s">
        <v>137</v>
      </c>
      <c r="N24" s="30" t="s">
        <v>31</v>
      </c>
      <c r="O24" s="30" t="s">
        <v>138</v>
      </c>
    </row>
    <row r="25" spans="1:15" ht="68.25" customHeight="1" x14ac:dyDescent="0.25">
      <c r="A25" s="30">
        <v>56</v>
      </c>
      <c r="B25" s="39" t="s">
        <v>139</v>
      </c>
      <c r="C25" s="30" t="s">
        <v>140</v>
      </c>
      <c r="D25" s="39" t="s">
        <v>76</v>
      </c>
      <c r="E25" s="30" t="s">
        <v>77</v>
      </c>
      <c r="F25" s="39" t="s">
        <v>1474</v>
      </c>
      <c r="G25" s="39" t="s">
        <v>25</v>
      </c>
      <c r="H25" s="39" t="s">
        <v>36</v>
      </c>
      <c r="I25" s="42" t="s">
        <v>37</v>
      </c>
      <c r="J25" s="30" t="s">
        <v>36</v>
      </c>
      <c r="K25" s="30" t="s">
        <v>38</v>
      </c>
      <c r="L25" s="39" t="s">
        <v>141</v>
      </c>
      <c r="M25" s="30" t="s">
        <v>142</v>
      </c>
      <c r="N25" s="30" t="s">
        <v>31</v>
      </c>
    </row>
    <row r="26" spans="1:15" ht="101.25" x14ac:dyDescent="0.25">
      <c r="A26" s="30">
        <v>57</v>
      </c>
      <c r="B26" s="39" t="s">
        <v>143</v>
      </c>
      <c r="C26" s="30" t="s">
        <v>144</v>
      </c>
      <c r="D26" s="39" t="s">
        <v>76</v>
      </c>
      <c r="E26" s="30" t="s">
        <v>77</v>
      </c>
      <c r="F26" s="39" t="s">
        <v>1474</v>
      </c>
      <c r="G26" s="39" t="s">
        <v>25</v>
      </c>
      <c r="H26" s="39" t="s">
        <v>36</v>
      </c>
      <c r="I26" s="42" t="s">
        <v>37</v>
      </c>
      <c r="J26" s="30" t="s">
        <v>36</v>
      </c>
      <c r="K26" s="30" t="s">
        <v>38</v>
      </c>
      <c r="L26" s="39" t="s">
        <v>145</v>
      </c>
      <c r="M26" s="30" t="s">
        <v>146</v>
      </c>
      <c r="N26" s="30" t="s">
        <v>31</v>
      </c>
    </row>
    <row r="27" spans="1:15" ht="90.75" customHeight="1" x14ac:dyDescent="0.25">
      <c r="A27" s="30">
        <v>58</v>
      </c>
      <c r="B27" s="39" t="s">
        <v>147</v>
      </c>
      <c r="C27" s="30" t="s">
        <v>148</v>
      </c>
      <c r="D27" s="39" t="s">
        <v>126</v>
      </c>
      <c r="E27" s="30" t="s">
        <v>77</v>
      </c>
      <c r="F27" s="39" t="s">
        <v>1474</v>
      </c>
      <c r="G27" s="39" t="s">
        <v>25</v>
      </c>
      <c r="H27" s="39" t="s">
        <v>36</v>
      </c>
      <c r="I27" s="42" t="s">
        <v>37</v>
      </c>
      <c r="J27" s="30" t="s">
        <v>36</v>
      </c>
      <c r="K27" s="30" t="s">
        <v>38</v>
      </c>
      <c r="L27" s="39" t="s">
        <v>149</v>
      </c>
      <c r="M27" s="30" t="s">
        <v>150</v>
      </c>
      <c r="N27" s="30" t="s">
        <v>31</v>
      </c>
    </row>
    <row r="28" spans="1:15" s="44" customFormat="1" ht="282.75" customHeight="1" x14ac:dyDescent="0.25">
      <c r="A28" s="30">
        <v>59</v>
      </c>
      <c r="B28" s="39" t="s">
        <v>151</v>
      </c>
      <c r="C28" s="30" t="s">
        <v>152</v>
      </c>
      <c r="D28" s="39" t="s">
        <v>126</v>
      </c>
      <c r="E28" s="30" t="s">
        <v>77</v>
      </c>
      <c r="F28" s="39" t="s">
        <v>1474</v>
      </c>
      <c r="G28" s="39" t="s">
        <v>25</v>
      </c>
      <c r="H28" s="39" t="s">
        <v>36</v>
      </c>
      <c r="I28" s="42" t="s">
        <v>37</v>
      </c>
      <c r="J28" s="30" t="s">
        <v>36</v>
      </c>
      <c r="K28" s="30" t="s">
        <v>38</v>
      </c>
      <c r="L28" s="45" t="s">
        <v>153</v>
      </c>
      <c r="M28" s="30" t="s">
        <v>154</v>
      </c>
      <c r="N28" s="30" t="s">
        <v>31</v>
      </c>
      <c r="O28" s="30" t="s">
        <v>155</v>
      </c>
    </row>
    <row r="29" spans="1:15" ht="69.75" customHeight="1" x14ac:dyDescent="0.25">
      <c r="A29" s="30">
        <v>60</v>
      </c>
      <c r="B29" s="39" t="s">
        <v>156</v>
      </c>
      <c r="C29" s="30" t="s">
        <v>157</v>
      </c>
      <c r="D29" s="39" t="s">
        <v>158</v>
      </c>
      <c r="E29" s="30" t="s">
        <v>159</v>
      </c>
      <c r="F29" s="39" t="s">
        <v>1476</v>
      </c>
      <c r="G29" s="39" t="s">
        <v>25</v>
      </c>
      <c r="H29" s="39" t="s">
        <v>36</v>
      </c>
      <c r="I29" s="42" t="s">
        <v>37</v>
      </c>
      <c r="J29" s="30" t="s">
        <v>36</v>
      </c>
      <c r="K29" s="30" t="s">
        <v>38</v>
      </c>
      <c r="L29" s="39" t="s">
        <v>160</v>
      </c>
      <c r="M29" s="30" t="s">
        <v>161</v>
      </c>
      <c r="N29" s="30" t="s">
        <v>31</v>
      </c>
    </row>
    <row r="30" spans="1:15" ht="35.25" customHeight="1" x14ac:dyDescent="0.25">
      <c r="A30" s="30">
        <v>61</v>
      </c>
      <c r="B30" s="39" t="s">
        <v>162</v>
      </c>
      <c r="D30" s="39" t="s">
        <v>163</v>
      </c>
      <c r="E30" s="30" t="s">
        <v>164</v>
      </c>
      <c r="F30" s="39" t="s">
        <v>103</v>
      </c>
      <c r="G30" s="39" t="s">
        <v>25</v>
      </c>
      <c r="H30" s="39" t="s">
        <v>36</v>
      </c>
      <c r="I30" s="42" t="s">
        <v>37</v>
      </c>
      <c r="J30" s="30" t="s">
        <v>36</v>
      </c>
      <c r="K30" s="30" t="s">
        <v>165</v>
      </c>
      <c r="L30" s="39" t="s">
        <v>166</v>
      </c>
      <c r="M30" s="30" t="s">
        <v>167</v>
      </c>
      <c r="N30" s="30" t="s">
        <v>31</v>
      </c>
    </row>
    <row r="31" spans="1:15" ht="35.25" customHeight="1" x14ac:dyDescent="0.25">
      <c r="A31" s="30">
        <v>62</v>
      </c>
      <c r="B31" s="39" t="s">
        <v>168</v>
      </c>
      <c r="D31" s="39" t="s">
        <v>163</v>
      </c>
      <c r="E31" s="30" t="s">
        <v>169</v>
      </c>
      <c r="F31" s="39" t="s">
        <v>103</v>
      </c>
      <c r="G31" s="39" t="s">
        <v>25</v>
      </c>
      <c r="H31" s="39" t="s">
        <v>36</v>
      </c>
      <c r="I31" s="42" t="s">
        <v>37</v>
      </c>
      <c r="J31" s="30" t="s">
        <v>36</v>
      </c>
      <c r="K31" s="30" t="s">
        <v>170</v>
      </c>
      <c r="L31" s="39" t="s">
        <v>166</v>
      </c>
      <c r="M31" s="30" t="s">
        <v>171</v>
      </c>
      <c r="N31" s="30" t="s">
        <v>31</v>
      </c>
    </row>
    <row r="32" spans="1:15" ht="45.75" customHeight="1" x14ac:dyDescent="0.25">
      <c r="A32" s="30">
        <v>72</v>
      </c>
      <c r="B32" s="39" t="s">
        <v>173</v>
      </c>
      <c r="C32" s="30">
        <v>10286</v>
      </c>
      <c r="D32" s="39" t="s">
        <v>174</v>
      </c>
      <c r="E32" s="30" t="s">
        <v>77</v>
      </c>
      <c r="F32" s="39" t="s">
        <v>1476</v>
      </c>
      <c r="G32" s="39" t="s">
        <v>25</v>
      </c>
      <c r="H32" s="39" t="s">
        <v>36</v>
      </c>
      <c r="I32" s="42" t="s">
        <v>37</v>
      </c>
      <c r="J32" s="30" t="s">
        <v>36</v>
      </c>
      <c r="K32" s="30" t="s">
        <v>165</v>
      </c>
      <c r="L32" s="39" t="s">
        <v>175</v>
      </c>
      <c r="M32" s="43" t="s">
        <v>176</v>
      </c>
      <c r="N32" s="30" t="s">
        <v>31</v>
      </c>
      <c r="O32" s="30" t="s">
        <v>177</v>
      </c>
    </row>
    <row r="33" spans="1:15" s="44" customFormat="1" ht="66.75" customHeight="1" x14ac:dyDescent="0.25">
      <c r="A33" s="30">
        <v>74</v>
      </c>
      <c r="B33" s="39" t="s">
        <v>178</v>
      </c>
      <c r="C33" s="30">
        <v>10306</v>
      </c>
      <c r="D33" s="39" t="s">
        <v>174</v>
      </c>
      <c r="E33" s="30" t="s">
        <v>77</v>
      </c>
      <c r="F33" s="39" t="s">
        <v>1476</v>
      </c>
      <c r="G33" s="39" t="s">
        <v>25</v>
      </c>
      <c r="H33" s="30" t="s">
        <v>36</v>
      </c>
      <c r="I33" s="42" t="s">
        <v>27</v>
      </c>
      <c r="J33" s="30" t="s">
        <v>26</v>
      </c>
      <c r="K33" s="30" t="s">
        <v>28</v>
      </c>
      <c r="L33" s="39" t="str">
        <f>"(10306) může nabývat jen hodnoty větší nebo rovné nule (nemůže mít zápornou hodnotu), v případě kladné hodnoty nemůže být nižší než "&amp; ('Parametrické konstanty'!D15) &amp;" Kč.
---
10306 Výše vyplaceného měsíčního daňového bonusu"</f>
        <v>(10306) může nabývat jen hodnoty větší nebo rovné nule (nemůže mít zápornou hodnotu), v případě kladné hodnoty nemůže být nižší než 50 Kč.
---
10306 Výše vyplaceného měsíčního daňového bonusu</v>
      </c>
      <c r="M33" s="30" t="s">
        <v>179</v>
      </c>
      <c r="N33" s="30" t="s">
        <v>31</v>
      </c>
      <c r="O33" s="39"/>
    </row>
    <row r="34" spans="1:15" ht="132.75" customHeight="1" x14ac:dyDescent="0.25">
      <c r="A34" s="30">
        <v>78</v>
      </c>
      <c r="B34" s="39" t="s">
        <v>180</v>
      </c>
      <c r="C34" s="30" t="s">
        <v>181</v>
      </c>
      <c r="D34" s="39" t="s">
        <v>174</v>
      </c>
      <c r="E34" s="30" t="s">
        <v>77</v>
      </c>
      <c r="F34" s="39" t="s">
        <v>1476</v>
      </c>
      <c r="G34" s="39" t="s">
        <v>25</v>
      </c>
      <c r="H34" s="39" t="s">
        <v>36</v>
      </c>
      <c r="I34" s="42" t="s">
        <v>37</v>
      </c>
      <c r="J34" s="30" t="s">
        <v>36</v>
      </c>
      <c r="K34" s="30" t="s">
        <v>38</v>
      </c>
      <c r="L34" s="39" t="s">
        <v>182</v>
      </c>
      <c r="M34" s="30" t="s">
        <v>183</v>
      </c>
      <c r="N34" s="30" t="s">
        <v>31</v>
      </c>
    </row>
    <row r="35" spans="1:15" ht="156" customHeight="1" x14ac:dyDescent="0.25">
      <c r="A35" s="30">
        <v>79</v>
      </c>
      <c r="B35" s="39" t="s">
        <v>184</v>
      </c>
      <c r="C35" s="30" t="s">
        <v>185</v>
      </c>
      <c r="D35" s="39" t="s">
        <v>174</v>
      </c>
      <c r="E35" s="30" t="s">
        <v>77</v>
      </c>
      <c r="F35" s="39" t="s">
        <v>1476</v>
      </c>
      <c r="G35" s="39" t="s">
        <v>25</v>
      </c>
      <c r="H35" s="39" t="s">
        <v>36</v>
      </c>
      <c r="I35" s="42" t="s">
        <v>37</v>
      </c>
      <c r="J35" s="30" t="s">
        <v>36</v>
      </c>
      <c r="K35" s="30" t="s">
        <v>38</v>
      </c>
      <c r="L35" s="39" t="s">
        <v>186</v>
      </c>
      <c r="M35" s="30" t="s">
        <v>187</v>
      </c>
      <c r="N35" s="30" t="s">
        <v>31</v>
      </c>
    </row>
    <row r="36" spans="1:15" ht="46.5" customHeight="1" x14ac:dyDescent="0.25">
      <c r="A36" s="30">
        <v>81</v>
      </c>
      <c r="B36" s="39" t="s">
        <v>188</v>
      </c>
      <c r="C36" s="30" t="s">
        <v>189</v>
      </c>
      <c r="D36" s="39" t="s">
        <v>174</v>
      </c>
      <c r="E36" s="30" t="s">
        <v>77</v>
      </c>
      <c r="F36" s="39" t="s">
        <v>1477</v>
      </c>
      <c r="G36" s="39" t="s">
        <v>25</v>
      </c>
      <c r="H36" s="39" t="s">
        <v>36</v>
      </c>
      <c r="I36" s="42" t="s">
        <v>37</v>
      </c>
      <c r="J36" s="30" t="s">
        <v>36</v>
      </c>
      <c r="K36" s="30" t="s">
        <v>38</v>
      </c>
      <c r="L36" s="39" t="s">
        <v>190</v>
      </c>
      <c r="M36" s="30" t="s">
        <v>191</v>
      </c>
      <c r="N36" s="30" t="s">
        <v>31</v>
      </c>
    </row>
    <row r="37" spans="1:15" s="44" customFormat="1" ht="66" customHeight="1" x14ac:dyDescent="0.25">
      <c r="A37" s="30">
        <v>82</v>
      </c>
      <c r="B37" s="39" t="s">
        <v>193</v>
      </c>
      <c r="C37" s="30" t="s">
        <v>194</v>
      </c>
      <c r="D37" s="39" t="s">
        <v>195</v>
      </c>
      <c r="E37" s="30" t="s">
        <v>77</v>
      </c>
      <c r="F37" s="39" t="s">
        <v>1476</v>
      </c>
      <c r="G37" s="39" t="s">
        <v>25</v>
      </c>
      <c r="H37" s="39" t="s">
        <v>36</v>
      </c>
      <c r="I37" s="42" t="s">
        <v>27</v>
      </c>
      <c r="J37" s="30" t="s">
        <v>36</v>
      </c>
      <c r="K37" s="30" t="s">
        <v>28</v>
      </c>
      <c r="L37" s="39" t="s">
        <v>196</v>
      </c>
      <c r="M37" s="30" t="s">
        <v>197</v>
      </c>
      <c r="N37" s="30" t="s">
        <v>31</v>
      </c>
      <c r="O37" s="39"/>
    </row>
    <row r="38" spans="1:15" ht="50.25" customHeight="1" x14ac:dyDescent="0.25">
      <c r="A38" s="30">
        <v>84</v>
      </c>
      <c r="B38" s="46" t="s">
        <v>198</v>
      </c>
      <c r="C38" s="43" t="s">
        <v>199</v>
      </c>
      <c r="D38" s="39" t="s">
        <v>101</v>
      </c>
      <c r="E38" s="30" t="s">
        <v>164</v>
      </c>
      <c r="F38" s="39" t="s">
        <v>103</v>
      </c>
      <c r="G38" s="39" t="s">
        <v>25</v>
      </c>
      <c r="H38" s="39" t="s">
        <v>36</v>
      </c>
      <c r="I38" s="42" t="s">
        <v>37</v>
      </c>
      <c r="J38" s="30" t="s">
        <v>36</v>
      </c>
      <c r="K38" s="30" t="s">
        <v>200</v>
      </c>
      <c r="L38" s="39" t="s">
        <v>201</v>
      </c>
      <c r="M38" s="47" t="s">
        <v>202</v>
      </c>
      <c r="N38" s="30" t="s">
        <v>31</v>
      </c>
    </row>
    <row r="39" spans="1:15" ht="63.75" customHeight="1" x14ac:dyDescent="0.25">
      <c r="A39" s="30">
        <v>87</v>
      </c>
      <c r="B39" s="39" t="s">
        <v>203</v>
      </c>
      <c r="C39" s="30" t="s">
        <v>204</v>
      </c>
      <c r="D39" s="39" t="s">
        <v>126</v>
      </c>
      <c r="E39" s="30" t="s">
        <v>77</v>
      </c>
      <c r="F39" s="39" t="s">
        <v>1474</v>
      </c>
      <c r="G39" s="39" t="s">
        <v>25</v>
      </c>
      <c r="H39" s="39" t="s">
        <v>36</v>
      </c>
      <c r="I39" s="42" t="s">
        <v>27</v>
      </c>
      <c r="J39" s="30" t="s">
        <v>36</v>
      </c>
      <c r="K39" s="30" t="s">
        <v>28</v>
      </c>
      <c r="L39" s="30" t="s">
        <v>205</v>
      </c>
      <c r="M39" s="30" t="s">
        <v>206</v>
      </c>
      <c r="N39" s="30" t="s">
        <v>31</v>
      </c>
      <c r="O39" s="39" t="s">
        <v>207</v>
      </c>
    </row>
    <row r="40" spans="1:15" ht="46.5" customHeight="1" x14ac:dyDescent="0.25">
      <c r="A40" s="30">
        <v>88</v>
      </c>
      <c r="B40" s="39" t="s">
        <v>208</v>
      </c>
      <c r="C40" s="30">
        <v>10005</v>
      </c>
      <c r="D40" s="39" t="s">
        <v>101</v>
      </c>
      <c r="E40" s="30" t="s">
        <v>164</v>
      </c>
      <c r="F40" s="39" t="s">
        <v>103</v>
      </c>
      <c r="G40" s="39" t="s">
        <v>25</v>
      </c>
      <c r="H40" s="39" t="s">
        <v>36</v>
      </c>
      <c r="I40" s="42" t="s">
        <v>37</v>
      </c>
      <c r="J40" s="30" t="s">
        <v>36</v>
      </c>
      <c r="K40" s="30" t="s">
        <v>209</v>
      </c>
      <c r="L40" s="30" t="s">
        <v>210</v>
      </c>
      <c r="M40" s="30" t="s">
        <v>211</v>
      </c>
      <c r="N40" s="30" t="s">
        <v>31</v>
      </c>
    </row>
    <row r="41" spans="1:15" ht="57.75" customHeight="1" x14ac:dyDescent="0.25">
      <c r="A41" s="30">
        <v>90</v>
      </c>
      <c r="B41" s="39" t="s">
        <v>212</v>
      </c>
      <c r="C41" s="30">
        <v>10010</v>
      </c>
      <c r="D41" s="39" t="s">
        <v>101</v>
      </c>
      <c r="E41" s="30" t="s">
        <v>164</v>
      </c>
      <c r="F41" s="39" t="s">
        <v>103</v>
      </c>
      <c r="G41" s="39" t="s">
        <v>25</v>
      </c>
      <c r="H41" s="39" t="s">
        <v>36</v>
      </c>
      <c r="I41" s="42" t="s">
        <v>37</v>
      </c>
      <c r="J41" s="30" t="s">
        <v>36</v>
      </c>
      <c r="K41" s="30" t="s">
        <v>209</v>
      </c>
      <c r="L41" s="30" t="s">
        <v>213</v>
      </c>
      <c r="M41" s="43" t="s">
        <v>214</v>
      </c>
      <c r="N41" s="30" t="s">
        <v>31</v>
      </c>
      <c r="O41" s="39" t="s">
        <v>215</v>
      </c>
    </row>
    <row r="42" spans="1:15" ht="49.5" customHeight="1" x14ac:dyDescent="0.25">
      <c r="A42" s="30">
        <v>93</v>
      </c>
      <c r="B42" s="39" t="s">
        <v>216</v>
      </c>
      <c r="C42" s="30" t="s">
        <v>217</v>
      </c>
      <c r="D42" s="39" t="s">
        <v>101</v>
      </c>
      <c r="E42" s="30" t="s">
        <v>164</v>
      </c>
      <c r="F42" s="39" t="s">
        <v>103</v>
      </c>
      <c r="G42" s="39" t="s">
        <v>25</v>
      </c>
      <c r="H42" s="39" t="s">
        <v>36</v>
      </c>
      <c r="I42" s="42" t="s">
        <v>37</v>
      </c>
      <c r="J42" s="30" t="s">
        <v>36</v>
      </c>
      <c r="K42" s="30" t="s">
        <v>200</v>
      </c>
      <c r="L42" s="43" t="s">
        <v>218</v>
      </c>
      <c r="M42" s="39" t="s">
        <v>219</v>
      </c>
      <c r="N42" s="30" t="s">
        <v>31</v>
      </c>
    </row>
    <row r="43" spans="1:15" ht="48" customHeight="1" x14ac:dyDescent="0.25">
      <c r="A43" s="30">
        <v>94</v>
      </c>
      <c r="B43" s="39" t="s">
        <v>220</v>
      </c>
      <c r="C43" s="30">
        <v>10259</v>
      </c>
      <c r="D43" s="39" t="s">
        <v>119</v>
      </c>
      <c r="E43" s="30" t="s">
        <v>77</v>
      </c>
      <c r="F43" s="39" t="s">
        <v>1475</v>
      </c>
      <c r="G43" s="39" t="s">
        <v>25</v>
      </c>
      <c r="H43" s="39" t="s">
        <v>36</v>
      </c>
      <c r="I43" s="42" t="s">
        <v>37</v>
      </c>
      <c r="J43" s="30" t="s">
        <v>36</v>
      </c>
      <c r="K43" s="30" t="s">
        <v>38</v>
      </c>
      <c r="L43" s="30" t="s">
        <v>221</v>
      </c>
      <c r="M43" s="30" t="s">
        <v>222</v>
      </c>
      <c r="N43" s="30" t="s">
        <v>31</v>
      </c>
    </row>
    <row r="44" spans="1:15" ht="65.25" customHeight="1" x14ac:dyDescent="0.25">
      <c r="A44" s="30">
        <v>95</v>
      </c>
      <c r="B44" s="39" t="s">
        <v>223</v>
      </c>
      <c r="C44" s="30">
        <v>10260</v>
      </c>
      <c r="D44" s="39" t="s">
        <v>119</v>
      </c>
      <c r="E44" s="30" t="s">
        <v>77</v>
      </c>
      <c r="F44" s="39" t="s">
        <v>1475</v>
      </c>
      <c r="G44" s="39" t="s">
        <v>25</v>
      </c>
      <c r="H44" s="39" t="s">
        <v>36</v>
      </c>
      <c r="I44" s="42" t="s">
        <v>37</v>
      </c>
      <c r="J44" s="30" t="s">
        <v>36</v>
      </c>
      <c r="K44" s="30" t="s">
        <v>38</v>
      </c>
      <c r="L44" s="30" t="s">
        <v>224</v>
      </c>
      <c r="M44" s="30" t="s">
        <v>225</v>
      </c>
      <c r="N44" s="30" t="s">
        <v>31</v>
      </c>
    </row>
    <row r="45" spans="1:15" ht="72" customHeight="1" x14ac:dyDescent="0.25">
      <c r="A45" s="30">
        <v>96</v>
      </c>
      <c r="B45" s="39" t="s">
        <v>226</v>
      </c>
      <c r="C45" s="30">
        <v>10261</v>
      </c>
      <c r="D45" s="39" t="s">
        <v>119</v>
      </c>
      <c r="E45" s="30" t="s">
        <v>77</v>
      </c>
      <c r="F45" s="39" t="s">
        <v>1477</v>
      </c>
      <c r="G45" s="39" t="s">
        <v>25</v>
      </c>
      <c r="H45" s="39" t="s">
        <v>36</v>
      </c>
      <c r="I45" s="42" t="s">
        <v>37</v>
      </c>
      <c r="J45" s="30" t="s">
        <v>36</v>
      </c>
      <c r="K45" s="30" t="s">
        <v>38</v>
      </c>
      <c r="L45" s="30" t="s">
        <v>227</v>
      </c>
      <c r="M45" s="30" t="s">
        <v>228</v>
      </c>
      <c r="N45" s="30" t="s">
        <v>31</v>
      </c>
    </row>
    <row r="46" spans="1:15" ht="57.75" customHeight="1" x14ac:dyDescent="0.25">
      <c r="A46" s="30">
        <v>97</v>
      </c>
      <c r="B46" s="39" t="s">
        <v>229</v>
      </c>
      <c r="C46" s="30" t="s">
        <v>230</v>
      </c>
      <c r="D46" s="39" t="s">
        <v>174</v>
      </c>
      <c r="E46" s="30" t="s">
        <v>77</v>
      </c>
      <c r="F46" s="39" t="s">
        <v>1476</v>
      </c>
      <c r="G46" s="39" t="s">
        <v>25</v>
      </c>
      <c r="H46" s="39" t="s">
        <v>36</v>
      </c>
      <c r="I46" s="42" t="s">
        <v>37</v>
      </c>
      <c r="J46" s="30" t="s">
        <v>36</v>
      </c>
      <c r="K46" s="30" t="s">
        <v>38</v>
      </c>
      <c r="L46" s="30" t="s">
        <v>231</v>
      </c>
      <c r="M46" s="30" t="s">
        <v>232</v>
      </c>
      <c r="N46" s="30" t="s">
        <v>31</v>
      </c>
    </row>
    <row r="47" spans="1:15" ht="222" customHeight="1" x14ac:dyDescent="0.25">
      <c r="A47" s="30">
        <v>98</v>
      </c>
      <c r="B47" s="39" t="s">
        <v>233</v>
      </c>
      <c r="C47" s="30" t="s">
        <v>234</v>
      </c>
      <c r="D47" s="39" t="s">
        <v>126</v>
      </c>
      <c r="E47" s="30" t="s">
        <v>77</v>
      </c>
      <c r="F47" s="39" t="s">
        <v>1474</v>
      </c>
      <c r="G47" s="39" t="s">
        <v>25</v>
      </c>
      <c r="H47" s="39" t="s">
        <v>36</v>
      </c>
      <c r="I47" s="42" t="s">
        <v>37</v>
      </c>
      <c r="J47" s="30" t="s">
        <v>36</v>
      </c>
      <c r="K47" s="30" t="s">
        <v>38</v>
      </c>
      <c r="L47" s="30" t="s">
        <v>235</v>
      </c>
      <c r="M47" s="30" t="s">
        <v>236</v>
      </c>
      <c r="N47" s="30" t="s">
        <v>31</v>
      </c>
      <c r="O47" s="30"/>
    </row>
    <row r="48" spans="1:15" ht="152.25" customHeight="1" x14ac:dyDescent="0.25">
      <c r="A48" s="30">
        <v>99</v>
      </c>
      <c r="B48" s="39" t="s">
        <v>237</v>
      </c>
      <c r="C48" s="43" t="s">
        <v>238</v>
      </c>
      <c r="D48" s="39" t="s">
        <v>126</v>
      </c>
      <c r="E48" s="30" t="s">
        <v>77</v>
      </c>
      <c r="F48" s="39" t="s">
        <v>1474</v>
      </c>
      <c r="G48" s="39" t="s">
        <v>25</v>
      </c>
      <c r="H48" s="39" t="s">
        <v>36</v>
      </c>
      <c r="I48" s="42" t="s">
        <v>37</v>
      </c>
      <c r="J48" s="30" t="s">
        <v>36</v>
      </c>
      <c r="K48" s="44" t="s">
        <v>38</v>
      </c>
      <c r="L48" s="39" t="s">
        <v>239</v>
      </c>
      <c r="M48" s="30" t="s">
        <v>240</v>
      </c>
      <c r="N48" s="30" t="s">
        <v>31</v>
      </c>
    </row>
    <row r="49" spans="1:15" ht="66.75" customHeight="1" x14ac:dyDescent="0.25">
      <c r="A49" s="30">
        <v>100</v>
      </c>
      <c r="B49" s="39" t="s">
        <v>241</v>
      </c>
      <c r="C49" s="43" t="s">
        <v>242</v>
      </c>
      <c r="D49" s="39" t="s">
        <v>126</v>
      </c>
      <c r="E49" s="30" t="s">
        <v>77</v>
      </c>
      <c r="F49" s="39" t="s">
        <v>1474</v>
      </c>
      <c r="G49" s="39" t="s">
        <v>25</v>
      </c>
      <c r="H49" s="39" t="s">
        <v>36</v>
      </c>
      <c r="I49" s="42" t="s">
        <v>37</v>
      </c>
      <c r="J49" s="30" t="s">
        <v>36</v>
      </c>
      <c r="K49" s="44" t="s">
        <v>38</v>
      </c>
      <c r="L49" s="39" t="s">
        <v>243</v>
      </c>
      <c r="M49" s="30" t="s">
        <v>244</v>
      </c>
      <c r="N49" s="30" t="s">
        <v>31</v>
      </c>
      <c r="O49" s="39" t="s">
        <v>245</v>
      </c>
    </row>
    <row r="50" spans="1:15" ht="141" customHeight="1" x14ac:dyDescent="0.25">
      <c r="A50" s="30">
        <v>103</v>
      </c>
      <c r="B50" s="39" t="s">
        <v>246</v>
      </c>
      <c r="C50" s="43" t="s">
        <v>247</v>
      </c>
      <c r="D50" s="39" t="s">
        <v>119</v>
      </c>
      <c r="E50" s="30" t="s">
        <v>77</v>
      </c>
      <c r="F50" s="39" t="s">
        <v>1477</v>
      </c>
      <c r="G50" s="39" t="s">
        <v>25</v>
      </c>
      <c r="H50" s="39" t="s">
        <v>36</v>
      </c>
      <c r="I50" s="42" t="s">
        <v>37</v>
      </c>
      <c r="J50" s="30" t="s">
        <v>36</v>
      </c>
      <c r="K50" s="44" t="s">
        <v>38</v>
      </c>
      <c r="L50" s="39" t="s">
        <v>248</v>
      </c>
      <c r="M50" s="30" t="s">
        <v>249</v>
      </c>
      <c r="N50" s="30" t="s">
        <v>31</v>
      </c>
    </row>
    <row r="51" spans="1:15" ht="69" customHeight="1" x14ac:dyDescent="0.25">
      <c r="A51" s="30">
        <v>109</v>
      </c>
      <c r="B51" s="39" t="s">
        <v>250</v>
      </c>
      <c r="C51" s="30" t="s">
        <v>251</v>
      </c>
      <c r="D51" s="39" t="s">
        <v>174</v>
      </c>
      <c r="E51" s="30" t="s">
        <v>77</v>
      </c>
      <c r="F51" s="39" t="s">
        <v>1476</v>
      </c>
      <c r="G51" s="39" t="s">
        <v>25</v>
      </c>
      <c r="H51" s="39" t="s">
        <v>36</v>
      </c>
      <c r="I51" s="42" t="s">
        <v>37</v>
      </c>
      <c r="J51" s="30" t="s">
        <v>36</v>
      </c>
      <c r="K51" s="44" t="s">
        <v>38</v>
      </c>
      <c r="L51" s="39" t="s">
        <v>252</v>
      </c>
      <c r="M51" s="30" t="s">
        <v>253</v>
      </c>
      <c r="N51" s="44" t="s">
        <v>31</v>
      </c>
    </row>
    <row r="52" spans="1:15" ht="125.25" customHeight="1" x14ac:dyDescent="0.25">
      <c r="A52" s="30">
        <v>110</v>
      </c>
      <c r="B52" s="39" t="s">
        <v>254</v>
      </c>
      <c r="C52" s="30">
        <v>10440</v>
      </c>
      <c r="D52" s="39" t="s">
        <v>174</v>
      </c>
      <c r="E52" s="30" t="s">
        <v>77</v>
      </c>
      <c r="F52" s="39" t="s">
        <v>1476</v>
      </c>
      <c r="G52" s="39" t="s">
        <v>25</v>
      </c>
      <c r="H52" s="39" t="s">
        <v>36</v>
      </c>
      <c r="I52" s="42" t="s">
        <v>37</v>
      </c>
      <c r="J52" s="30" t="s">
        <v>36</v>
      </c>
      <c r="K52" s="42" t="s">
        <v>38</v>
      </c>
      <c r="L52" s="39" t="s">
        <v>255</v>
      </c>
      <c r="M52" s="39" t="s">
        <v>256</v>
      </c>
      <c r="N52" s="44" t="s">
        <v>31</v>
      </c>
      <c r="O52" s="39" t="s">
        <v>257</v>
      </c>
    </row>
    <row r="53" spans="1:15" ht="66" customHeight="1" x14ac:dyDescent="0.25">
      <c r="A53" s="30">
        <v>111</v>
      </c>
      <c r="B53" s="39" t="s">
        <v>258</v>
      </c>
      <c r="C53" s="30" t="s">
        <v>259</v>
      </c>
      <c r="D53" s="39" t="s">
        <v>174</v>
      </c>
      <c r="E53" s="30" t="s">
        <v>77</v>
      </c>
      <c r="F53" s="39" t="s">
        <v>1476</v>
      </c>
      <c r="G53" s="39" t="s">
        <v>25</v>
      </c>
      <c r="H53" s="39" t="s">
        <v>36</v>
      </c>
      <c r="I53" s="42" t="s">
        <v>37</v>
      </c>
      <c r="J53" s="39" t="s">
        <v>36</v>
      </c>
      <c r="K53" s="44" t="s">
        <v>38</v>
      </c>
      <c r="L53" s="39" t="s">
        <v>260</v>
      </c>
      <c r="M53" s="30" t="s">
        <v>261</v>
      </c>
      <c r="N53" s="39" t="s">
        <v>31</v>
      </c>
    </row>
    <row r="54" spans="1:15" ht="88.5" customHeight="1" x14ac:dyDescent="0.25">
      <c r="A54" s="30">
        <v>112</v>
      </c>
      <c r="B54" s="39" t="s">
        <v>262</v>
      </c>
      <c r="C54" s="30" t="s">
        <v>263</v>
      </c>
      <c r="D54" s="39" t="s">
        <v>174</v>
      </c>
      <c r="E54" s="30" t="s">
        <v>77</v>
      </c>
      <c r="F54" s="39" t="s">
        <v>1476</v>
      </c>
      <c r="G54" s="39" t="s">
        <v>25</v>
      </c>
      <c r="H54" s="39" t="s">
        <v>36</v>
      </c>
      <c r="I54" s="42" t="s">
        <v>37</v>
      </c>
      <c r="J54" s="39" t="s">
        <v>36</v>
      </c>
      <c r="K54" s="44" t="s">
        <v>38</v>
      </c>
      <c r="L54" s="30" t="s">
        <v>264</v>
      </c>
      <c r="M54" s="30" t="s">
        <v>265</v>
      </c>
      <c r="N54" s="39" t="s">
        <v>31</v>
      </c>
    </row>
    <row r="55" spans="1:15" ht="57" customHeight="1" x14ac:dyDescent="0.25">
      <c r="A55" s="30">
        <v>113</v>
      </c>
      <c r="B55" s="39" t="s">
        <v>266</v>
      </c>
      <c r="C55" s="30" t="s">
        <v>267</v>
      </c>
      <c r="D55" s="39" t="s">
        <v>174</v>
      </c>
      <c r="E55" s="30" t="s">
        <v>77</v>
      </c>
      <c r="F55" s="39" t="s">
        <v>1476</v>
      </c>
      <c r="G55" s="39" t="s">
        <v>25</v>
      </c>
      <c r="H55" s="39" t="s">
        <v>36</v>
      </c>
      <c r="I55" s="42" t="s">
        <v>37</v>
      </c>
      <c r="J55" s="39" t="s">
        <v>36</v>
      </c>
      <c r="K55" s="30" t="s">
        <v>38</v>
      </c>
      <c r="L55" s="39" t="s">
        <v>268</v>
      </c>
      <c r="M55" s="30" t="s">
        <v>269</v>
      </c>
      <c r="N55" s="39" t="s">
        <v>31</v>
      </c>
    </row>
    <row r="56" spans="1:15" ht="62.25" customHeight="1" x14ac:dyDescent="0.25">
      <c r="A56" s="30">
        <v>114</v>
      </c>
      <c r="B56" s="39" t="s">
        <v>270</v>
      </c>
      <c r="C56" s="30" t="s">
        <v>271</v>
      </c>
      <c r="D56" s="39" t="s">
        <v>174</v>
      </c>
      <c r="E56" s="30" t="s">
        <v>77</v>
      </c>
      <c r="F56" s="39" t="s">
        <v>1476</v>
      </c>
      <c r="G56" s="39" t="s">
        <v>25</v>
      </c>
      <c r="H56" s="39" t="s">
        <v>36</v>
      </c>
      <c r="I56" s="42" t="s">
        <v>37</v>
      </c>
      <c r="J56" s="30" t="s">
        <v>36</v>
      </c>
      <c r="K56" s="30" t="s">
        <v>38</v>
      </c>
      <c r="L56" s="39" t="s">
        <v>272</v>
      </c>
      <c r="M56" s="30" t="s">
        <v>273</v>
      </c>
      <c r="N56" s="39" t="s">
        <v>31</v>
      </c>
      <c r="O56" s="30"/>
    </row>
    <row r="57" spans="1:15" ht="59.25" customHeight="1" x14ac:dyDescent="0.25">
      <c r="A57" s="30">
        <v>115</v>
      </c>
      <c r="B57" s="39" t="s">
        <v>274</v>
      </c>
      <c r="C57" s="30" t="s">
        <v>275</v>
      </c>
      <c r="D57" s="39" t="s">
        <v>174</v>
      </c>
      <c r="E57" s="30" t="s">
        <v>77</v>
      </c>
      <c r="F57" s="39" t="s">
        <v>1476</v>
      </c>
      <c r="G57" s="39" t="s">
        <v>25</v>
      </c>
      <c r="H57" s="39" t="s">
        <v>36</v>
      </c>
      <c r="I57" s="42" t="s">
        <v>37</v>
      </c>
      <c r="J57" s="30" t="s">
        <v>36</v>
      </c>
      <c r="K57" s="30" t="s">
        <v>38</v>
      </c>
      <c r="L57" s="39" t="s">
        <v>276</v>
      </c>
      <c r="M57" s="30" t="s">
        <v>277</v>
      </c>
      <c r="N57" s="39" t="s">
        <v>31</v>
      </c>
      <c r="O57" s="30"/>
    </row>
    <row r="58" spans="1:15" s="44" customFormat="1" ht="89.25" customHeight="1" x14ac:dyDescent="0.25">
      <c r="A58" s="30">
        <v>118</v>
      </c>
      <c r="B58" s="39" t="s">
        <v>65</v>
      </c>
      <c r="C58" s="30" t="s">
        <v>278</v>
      </c>
      <c r="D58" s="39" t="s">
        <v>126</v>
      </c>
      <c r="E58" s="30" t="s">
        <v>77</v>
      </c>
      <c r="F58" s="39" t="s">
        <v>1474</v>
      </c>
      <c r="G58" s="39" t="s">
        <v>25</v>
      </c>
      <c r="H58" s="39" t="s">
        <v>36</v>
      </c>
      <c r="I58" s="42" t="s">
        <v>37</v>
      </c>
      <c r="J58" s="44" t="s">
        <v>36</v>
      </c>
      <c r="K58" s="44" t="s">
        <v>38</v>
      </c>
      <c r="L58" s="39" t="str">
        <f>"Pojistné na sociální zabezpečení za zaměstnance (10370) = " &amp; 'Parametrické konstanty'!D7 &amp;
" z vyměřovacvího základu zaměstnance (10477), výsledná hodnota se zaokrouhluje na celé koruny směrem nahoru."&amp; CHAR(10) &amp;
"---" &amp; CHAR(10) &amp;
"10370 Sociální pojištění" &amp; CHAR(10) &amp;
"10477 Částka vyměřovacího základu zaměstnance, ze které je odváděno pojistné"</f>
        <v>Pojistné na sociální zabezpečení za zaměstnance (10370) = 0.071 z vyměřovacvího základu zaměstnance (10477), výsledná hodnota se zaokrouhluje na celé koruny směrem nahoru.
---
10370 Sociální pojištění
10477 Částka vyměřovacího základu zaměstnance, ze které je odváděno pojistné</v>
      </c>
      <c r="M58" s="30" t="s">
        <v>279</v>
      </c>
      <c r="N58" s="44" t="s">
        <v>31</v>
      </c>
      <c r="O58" s="39" t="s">
        <v>280</v>
      </c>
    </row>
    <row r="59" spans="1:15" ht="130.5" customHeight="1" x14ac:dyDescent="0.25">
      <c r="A59" s="30">
        <v>121</v>
      </c>
      <c r="B59" s="39" t="s">
        <v>281</v>
      </c>
      <c r="C59" s="30" t="s">
        <v>282</v>
      </c>
      <c r="D59" s="39" t="s">
        <v>126</v>
      </c>
      <c r="E59" s="30" t="s">
        <v>77</v>
      </c>
      <c r="F59" s="39" t="s">
        <v>1474</v>
      </c>
      <c r="G59" s="39" t="s">
        <v>25</v>
      </c>
      <c r="H59" s="39" t="s">
        <v>36</v>
      </c>
      <c r="I59" s="42" t="s">
        <v>37</v>
      </c>
      <c r="J59" s="44" t="s">
        <v>36</v>
      </c>
      <c r="K59" s="44" t="s">
        <v>38</v>
      </c>
      <c r="L59" s="39" t="s">
        <v>283</v>
      </c>
      <c r="M59" s="30" t="s">
        <v>284</v>
      </c>
      <c r="N59" s="44" t="s">
        <v>31</v>
      </c>
    </row>
    <row r="60" spans="1:15" ht="71.25" customHeight="1" x14ac:dyDescent="0.25">
      <c r="A60" s="30">
        <v>123</v>
      </c>
      <c r="B60" s="39" t="s">
        <v>285</v>
      </c>
      <c r="C60" s="30" t="s">
        <v>286</v>
      </c>
      <c r="D60" s="39" t="s">
        <v>158</v>
      </c>
      <c r="E60" s="30" t="s">
        <v>159</v>
      </c>
      <c r="F60" s="39" t="s">
        <v>1476</v>
      </c>
      <c r="G60" s="39" t="s">
        <v>25</v>
      </c>
      <c r="H60" s="39" t="s">
        <v>36</v>
      </c>
      <c r="I60" s="42" t="s">
        <v>37</v>
      </c>
      <c r="J60" s="44" t="s">
        <v>36</v>
      </c>
      <c r="K60" s="44" t="s">
        <v>38</v>
      </c>
      <c r="L60" s="39" t="s">
        <v>287</v>
      </c>
      <c r="M60" s="30" t="s">
        <v>288</v>
      </c>
      <c r="N60" s="44" t="s">
        <v>31</v>
      </c>
    </row>
    <row r="61" spans="1:15" ht="109.5" customHeight="1" x14ac:dyDescent="0.25">
      <c r="A61" s="30">
        <v>124</v>
      </c>
      <c r="B61" s="39" t="s">
        <v>289</v>
      </c>
      <c r="C61" s="30" t="s">
        <v>290</v>
      </c>
      <c r="D61" s="39" t="s">
        <v>174</v>
      </c>
      <c r="E61" s="30" t="s">
        <v>77</v>
      </c>
      <c r="F61" s="39" t="s">
        <v>1476</v>
      </c>
      <c r="G61" s="39" t="s">
        <v>25</v>
      </c>
      <c r="H61" s="39" t="s">
        <v>36</v>
      </c>
      <c r="I61" s="42" t="s">
        <v>37</v>
      </c>
      <c r="J61" s="44" t="s">
        <v>36</v>
      </c>
      <c r="K61" s="44" t="s">
        <v>38</v>
      </c>
      <c r="L61" s="30" t="s">
        <v>291</v>
      </c>
      <c r="M61" s="30" t="s">
        <v>292</v>
      </c>
      <c r="N61" s="44" t="s">
        <v>31</v>
      </c>
    </row>
    <row r="62" spans="1:15" ht="111" customHeight="1" x14ac:dyDescent="0.25">
      <c r="A62" s="30">
        <v>126</v>
      </c>
      <c r="B62" s="39" t="s">
        <v>293</v>
      </c>
      <c r="C62" s="30" t="s">
        <v>294</v>
      </c>
      <c r="D62" s="39" t="s">
        <v>174</v>
      </c>
      <c r="E62" s="30" t="s">
        <v>77</v>
      </c>
      <c r="F62" s="39" t="s">
        <v>1476</v>
      </c>
      <c r="G62" s="39" t="s">
        <v>25</v>
      </c>
      <c r="H62" s="39" t="s">
        <v>36</v>
      </c>
      <c r="I62" s="42" t="s">
        <v>37</v>
      </c>
      <c r="J62" s="44" t="s">
        <v>36</v>
      </c>
      <c r="K62" s="44" t="s">
        <v>38</v>
      </c>
      <c r="L62" s="48" t="s">
        <v>295</v>
      </c>
      <c r="M62" s="30" t="s">
        <v>296</v>
      </c>
      <c r="N62" s="44" t="s">
        <v>31</v>
      </c>
    </row>
    <row r="63" spans="1:15" ht="85.5" customHeight="1" x14ac:dyDescent="0.25">
      <c r="A63" s="30">
        <v>127</v>
      </c>
      <c r="B63" s="39" t="s">
        <v>297</v>
      </c>
      <c r="C63" s="30" t="s">
        <v>298</v>
      </c>
      <c r="D63" s="39" t="s">
        <v>174</v>
      </c>
      <c r="E63" s="30" t="s">
        <v>77</v>
      </c>
      <c r="F63" s="39" t="s">
        <v>1476</v>
      </c>
      <c r="G63" s="39" t="s">
        <v>25</v>
      </c>
      <c r="H63" s="39" t="s">
        <v>36</v>
      </c>
      <c r="I63" s="42" t="s">
        <v>37</v>
      </c>
      <c r="J63" s="44" t="s">
        <v>36</v>
      </c>
      <c r="K63" s="44" t="s">
        <v>38</v>
      </c>
      <c r="L63" s="48" t="s">
        <v>299</v>
      </c>
      <c r="M63" s="30" t="s">
        <v>296</v>
      </c>
      <c r="N63" s="44" t="s">
        <v>31</v>
      </c>
    </row>
    <row r="64" spans="1:15" ht="148.5" customHeight="1" x14ac:dyDescent="0.25">
      <c r="A64" s="30">
        <v>128</v>
      </c>
      <c r="B64" s="39" t="s">
        <v>300</v>
      </c>
      <c r="C64" s="30" t="s">
        <v>301</v>
      </c>
      <c r="D64" s="39" t="s">
        <v>174</v>
      </c>
      <c r="E64" s="30" t="s">
        <v>77</v>
      </c>
      <c r="F64" s="39" t="s">
        <v>1476</v>
      </c>
      <c r="G64" s="39" t="s">
        <v>25</v>
      </c>
      <c r="H64" s="39" t="s">
        <v>36</v>
      </c>
      <c r="I64" s="42" t="s">
        <v>37</v>
      </c>
      <c r="J64" s="44" t="s">
        <v>36</v>
      </c>
      <c r="K64" s="44" t="s">
        <v>38</v>
      </c>
      <c r="L64" s="48" t="s">
        <v>302</v>
      </c>
      <c r="M64" s="30" t="s">
        <v>303</v>
      </c>
      <c r="N64" s="44" t="s">
        <v>31</v>
      </c>
    </row>
    <row r="65" spans="1:15" ht="43.5" customHeight="1" x14ac:dyDescent="0.25">
      <c r="A65" s="30">
        <v>129</v>
      </c>
      <c r="B65" s="39" t="s">
        <v>304</v>
      </c>
      <c r="C65" s="30">
        <v>10010</v>
      </c>
      <c r="D65" s="39" t="s">
        <v>101</v>
      </c>
      <c r="E65" s="30" t="s">
        <v>164</v>
      </c>
      <c r="F65" s="39" t="s">
        <v>103</v>
      </c>
      <c r="G65" s="39" t="s">
        <v>25</v>
      </c>
      <c r="H65" s="39" t="s">
        <v>36</v>
      </c>
      <c r="I65" s="42" t="s">
        <v>37</v>
      </c>
      <c r="J65" s="44" t="s">
        <v>36</v>
      </c>
      <c r="K65" s="30" t="s">
        <v>165</v>
      </c>
      <c r="L65" s="39" t="s">
        <v>305</v>
      </c>
      <c r="M65" s="30" t="s">
        <v>306</v>
      </c>
      <c r="N65" s="44" t="s">
        <v>31</v>
      </c>
    </row>
    <row r="66" spans="1:15" ht="67.5" customHeight="1" x14ac:dyDescent="0.25">
      <c r="A66" s="30">
        <v>130</v>
      </c>
      <c r="B66" s="39" t="s">
        <v>307</v>
      </c>
      <c r="C66" s="30" t="s">
        <v>308</v>
      </c>
      <c r="D66" s="39" t="s">
        <v>309</v>
      </c>
      <c r="E66" s="30" t="s">
        <v>77</v>
      </c>
      <c r="F66" s="39" t="s">
        <v>1474</v>
      </c>
      <c r="G66" s="39" t="s">
        <v>25</v>
      </c>
      <c r="H66" s="39" t="s">
        <v>36</v>
      </c>
      <c r="I66" s="42" t="s">
        <v>37</v>
      </c>
      <c r="J66" s="30" t="s">
        <v>36</v>
      </c>
      <c r="K66" s="30" t="s">
        <v>38</v>
      </c>
      <c r="L66" s="39" t="s">
        <v>310</v>
      </c>
      <c r="M66" s="30" t="s">
        <v>311</v>
      </c>
      <c r="N66" s="30" t="s">
        <v>31</v>
      </c>
      <c r="O66" s="30" t="s">
        <v>312</v>
      </c>
    </row>
    <row r="67" spans="1:15" ht="66" customHeight="1" x14ac:dyDescent="0.25">
      <c r="A67" s="30">
        <v>131</v>
      </c>
      <c r="B67" s="39" t="s">
        <v>313</v>
      </c>
      <c r="C67" s="30" t="s">
        <v>314</v>
      </c>
      <c r="D67" s="39" t="s">
        <v>101</v>
      </c>
      <c r="E67" s="30" t="s">
        <v>164</v>
      </c>
      <c r="F67" s="39" t="s">
        <v>103</v>
      </c>
      <c r="G67" s="39" t="s">
        <v>25</v>
      </c>
      <c r="H67" s="39" t="s">
        <v>36</v>
      </c>
      <c r="I67" s="42" t="s">
        <v>37</v>
      </c>
      <c r="J67" s="30" t="s">
        <v>36</v>
      </c>
      <c r="K67" s="30" t="s">
        <v>209</v>
      </c>
      <c r="L67" s="43" t="s">
        <v>315</v>
      </c>
      <c r="M67" s="30" t="s">
        <v>316</v>
      </c>
      <c r="N67" s="30" t="s">
        <v>31</v>
      </c>
      <c r="O67" s="30" t="s">
        <v>317</v>
      </c>
    </row>
    <row r="68" spans="1:15" ht="76.5" customHeight="1" x14ac:dyDescent="0.25">
      <c r="A68" s="30">
        <v>132</v>
      </c>
      <c r="B68" s="39" t="s">
        <v>318</v>
      </c>
      <c r="C68" s="30">
        <v>10011</v>
      </c>
      <c r="D68" s="39" t="s">
        <v>101</v>
      </c>
      <c r="E68" s="30" t="s">
        <v>164</v>
      </c>
      <c r="F68" s="39" t="s">
        <v>103</v>
      </c>
      <c r="G68" s="39" t="s">
        <v>25</v>
      </c>
      <c r="H68" s="39" t="s">
        <v>36</v>
      </c>
      <c r="I68" s="42" t="s">
        <v>37</v>
      </c>
      <c r="J68" s="30" t="s">
        <v>36</v>
      </c>
      <c r="K68" s="30" t="s">
        <v>209</v>
      </c>
      <c r="L68" s="43" t="s">
        <v>319</v>
      </c>
      <c r="M68" s="30" t="s">
        <v>320</v>
      </c>
      <c r="N68" s="30" t="s">
        <v>31</v>
      </c>
      <c r="O68" s="30" t="s">
        <v>317</v>
      </c>
    </row>
    <row r="69" spans="1:15" s="44" customFormat="1" ht="122.25" customHeight="1" x14ac:dyDescent="0.25">
      <c r="A69" s="30">
        <v>133</v>
      </c>
      <c r="B69" s="39" t="s">
        <v>321</v>
      </c>
      <c r="C69" s="43" t="s">
        <v>322</v>
      </c>
      <c r="D69" s="39" t="s">
        <v>126</v>
      </c>
      <c r="E69" s="30" t="s">
        <v>77</v>
      </c>
      <c r="F69" s="39" t="s">
        <v>1474</v>
      </c>
      <c r="G69" s="39" t="s">
        <v>25</v>
      </c>
      <c r="H69" s="39" t="s">
        <v>36</v>
      </c>
      <c r="I69" s="42" t="s">
        <v>27</v>
      </c>
      <c r="J69" s="30" t="s">
        <v>36</v>
      </c>
      <c r="K69" s="30" t="s">
        <v>28</v>
      </c>
      <c r="L69" s="39" t="s">
        <v>323</v>
      </c>
      <c r="M69" s="30" t="s">
        <v>324</v>
      </c>
      <c r="N69" s="30" t="s">
        <v>325</v>
      </c>
      <c r="O69" s="30" t="s">
        <v>326</v>
      </c>
    </row>
    <row r="70" spans="1:15" ht="80.25" customHeight="1" x14ac:dyDescent="0.25">
      <c r="A70" s="30">
        <v>134</v>
      </c>
      <c r="B70" s="39" t="s">
        <v>327</v>
      </c>
      <c r="C70" s="30" t="s">
        <v>328</v>
      </c>
      <c r="D70" s="39" t="s">
        <v>126</v>
      </c>
      <c r="E70" s="30" t="s">
        <v>77</v>
      </c>
      <c r="F70" s="39" t="s">
        <v>1474</v>
      </c>
      <c r="G70" s="39" t="s">
        <v>25</v>
      </c>
      <c r="H70" s="39" t="s">
        <v>36</v>
      </c>
      <c r="I70" s="42" t="s">
        <v>37</v>
      </c>
      <c r="J70" s="30" t="s">
        <v>36</v>
      </c>
      <c r="K70" s="30" t="s">
        <v>38</v>
      </c>
      <c r="L70" s="30" t="s">
        <v>329</v>
      </c>
      <c r="M70" s="30" t="s">
        <v>330</v>
      </c>
      <c r="N70" s="30" t="s">
        <v>31</v>
      </c>
      <c r="O70" s="30" t="s">
        <v>331</v>
      </c>
    </row>
    <row r="71" spans="1:15" ht="150.75" customHeight="1" x14ac:dyDescent="0.25">
      <c r="A71" s="30">
        <v>135</v>
      </c>
      <c r="B71" s="39" t="s">
        <v>332</v>
      </c>
      <c r="C71" s="30" t="s">
        <v>333</v>
      </c>
      <c r="D71" s="39" t="s">
        <v>126</v>
      </c>
      <c r="E71" s="30" t="s">
        <v>77</v>
      </c>
      <c r="F71" s="39" t="s">
        <v>1474</v>
      </c>
      <c r="G71" s="39" t="s">
        <v>25</v>
      </c>
      <c r="H71" s="39" t="s">
        <v>36</v>
      </c>
      <c r="I71" s="42" t="s">
        <v>37</v>
      </c>
      <c r="J71" s="30" t="s">
        <v>36</v>
      </c>
      <c r="K71" s="30" t="s">
        <v>38</v>
      </c>
      <c r="L71" s="39" t="s">
        <v>334</v>
      </c>
      <c r="M71" s="30" t="s">
        <v>335</v>
      </c>
      <c r="N71" s="30" t="s">
        <v>31</v>
      </c>
      <c r="O71" s="30" t="s">
        <v>336</v>
      </c>
    </row>
    <row r="72" spans="1:15" ht="75.75" customHeight="1" x14ac:dyDescent="0.25">
      <c r="A72" s="38">
        <v>137</v>
      </c>
      <c r="B72" s="45" t="s">
        <v>337</v>
      </c>
      <c r="C72" s="38" t="s">
        <v>338</v>
      </c>
      <c r="D72" s="45" t="s">
        <v>126</v>
      </c>
      <c r="E72" s="30" t="s">
        <v>77</v>
      </c>
      <c r="F72" s="39" t="s">
        <v>1474</v>
      </c>
      <c r="G72" s="39" t="s">
        <v>25</v>
      </c>
      <c r="H72" s="39" t="s">
        <v>36</v>
      </c>
      <c r="I72" s="49" t="s">
        <v>37</v>
      </c>
      <c r="J72" s="38" t="s">
        <v>36</v>
      </c>
      <c r="K72" s="38" t="s">
        <v>38</v>
      </c>
      <c r="L72" s="45" t="s">
        <v>339</v>
      </c>
      <c r="M72" s="38" t="s">
        <v>340</v>
      </c>
      <c r="N72" s="38" t="s">
        <v>31</v>
      </c>
      <c r="O72" s="45" t="s">
        <v>341</v>
      </c>
    </row>
    <row r="73" spans="1:15" ht="93" customHeight="1" x14ac:dyDescent="0.25">
      <c r="A73" s="38">
        <v>138</v>
      </c>
      <c r="B73" s="45" t="s">
        <v>342</v>
      </c>
      <c r="C73" s="38" t="s">
        <v>343</v>
      </c>
      <c r="D73" s="45" t="s">
        <v>126</v>
      </c>
      <c r="E73" s="30" t="s">
        <v>77</v>
      </c>
      <c r="F73" s="39" t="s">
        <v>1474</v>
      </c>
      <c r="G73" s="39" t="s">
        <v>25</v>
      </c>
      <c r="H73" s="39" t="s">
        <v>36</v>
      </c>
      <c r="I73" s="49" t="s">
        <v>37</v>
      </c>
      <c r="J73" s="38" t="s">
        <v>36</v>
      </c>
      <c r="K73" s="38" t="s">
        <v>38</v>
      </c>
      <c r="L73" s="71" t="s">
        <v>344</v>
      </c>
      <c r="M73" s="38" t="s">
        <v>345</v>
      </c>
      <c r="N73" s="38" t="s">
        <v>31</v>
      </c>
      <c r="O73" s="45" t="s">
        <v>341</v>
      </c>
    </row>
    <row r="74" spans="1:15" s="44" customFormat="1" ht="85.5" customHeight="1" x14ac:dyDescent="0.25">
      <c r="A74" s="30">
        <v>140</v>
      </c>
      <c r="B74" s="39" t="s">
        <v>346</v>
      </c>
      <c r="C74" s="30" t="s">
        <v>347</v>
      </c>
      <c r="D74" s="39" t="s">
        <v>119</v>
      </c>
      <c r="E74" s="30" t="s">
        <v>77</v>
      </c>
      <c r="F74" s="39" t="s">
        <v>1477</v>
      </c>
      <c r="G74" s="39" t="s">
        <v>113</v>
      </c>
      <c r="H74" s="39" t="s">
        <v>113</v>
      </c>
      <c r="I74" s="42" t="s">
        <v>27</v>
      </c>
      <c r="J74" s="30" t="s">
        <v>26</v>
      </c>
      <c r="K74" s="30" t="s">
        <v>28</v>
      </c>
      <c r="L74" s="39" t="s">
        <v>348</v>
      </c>
      <c r="M74" s="30" t="s">
        <v>349</v>
      </c>
      <c r="N74" s="30" t="s">
        <v>31</v>
      </c>
      <c r="O74" s="45"/>
    </row>
    <row r="75" spans="1:15" s="44" customFormat="1" ht="102.75" customHeight="1" x14ac:dyDescent="0.25">
      <c r="A75" s="30">
        <v>142</v>
      </c>
      <c r="B75" s="39" t="s">
        <v>350</v>
      </c>
      <c r="C75" s="30" t="s">
        <v>351</v>
      </c>
      <c r="D75" s="39" t="s">
        <v>23</v>
      </c>
      <c r="E75" s="30" t="s">
        <v>35</v>
      </c>
      <c r="F75" s="39" t="s">
        <v>1474</v>
      </c>
      <c r="G75" s="39" t="s">
        <v>25</v>
      </c>
      <c r="H75" s="39" t="s">
        <v>26</v>
      </c>
      <c r="I75" s="42" t="s">
        <v>27</v>
      </c>
      <c r="J75" s="30" t="s">
        <v>26</v>
      </c>
      <c r="K75" s="30" t="s">
        <v>28</v>
      </c>
      <c r="L75" s="39" t="s">
        <v>352</v>
      </c>
      <c r="M75" s="30" t="s">
        <v>353</v>
      </c>
      <c r="N75" s="30" t="s">
        <v>31</v>
      </c>
      <c r="O75" s="45"/>
    </row>
    <row r="76" spans="1:15" ht="54" customHeight="1" x14ac:dyDescent="0.25">
      <c r="A76" s="30">
        <v>143</v>
      </c>
      <c r="B76" s="39" t="s">
        <v>354</v>
      </c>
      <c r="C76" s="30">
        <v>10221</v>
      </c>
      <c r="D76" s="39" t="s">
        <v>355</v>
      </c>
      <c r="E76" s="30" t="s">
        <v>159</v>
      </c>
      <c r="F76" s="39" t="s">
        <v>1474</v>
      </c>
      <c r="G76" s="39" t="s">
        <v>113</v>
      </c>
      <c r="H76" s="39" t="s">
        <v>113</v>
      </c>
      <c r="I76" s="42" t="s">
        <v>37</v>
      </c>
      <c r="J76" s="30" t="s">
        <v>36</v>
      </c>
      <c r="K76" s="30" t="s">
        <v>200</v>
      </c>
      <c r="L76" s="30" t="s">
        <v>356</v>
      </c>
      <c r="M76" s="30" t="s">
        <v>357</v>
      </c>
      <c r="N76" s="30" t="s">
        <v>31</v>
      </c>
      <c r="O76" s="45"/>
    </row>
    <row r="77" spans="1:15" ht="94.5" customHeight="1" x14ac:dyDescent="0.25">
      <c r="A77" s="30">
        <v>144</v>
      </c>
      <c r="B77" s="39" t="s">
        <v>358</v>
      </c>
      <c r="C77" s="30" t="s">
        <v>359</v>
      </c>
      <c r="D77" s="39" t="s">
        <v>76</v>
      </c>
      <c r="E77" s="30" t="s">
        <v>77</v>
      </c>
      <c r="F77" s="39" t="s">
        <v>1478</v>
      </c>
      <c r="G77" s="39" t="s">
        <v>25</v>
      </c>
      <c r="H77" s="39" t="s">
        <v>36</v>
      </c>
      <c r="I77" s="42" t="s">
        <v>37</v>
      </c>
      <c r="J77" s="30" t="s">
        <v>36</v>
      </c>
      <c r="K77" s="30" t="s">
        <v>38</v>
      </c>
      <c r="L77" s="30" t="s">
        <v>360</v>
      </c>
      <c r="M77" s="39" t="s">
        <v>361</v>
      </c>
      <c r="N77" s="30" t="s">
        <v>31</v>
      </c>
      <c r="O77" s="45"/>
    </row>
    <row r="78" spans="1:15" ht="91.5" customHeight="1" x14ac:dyDescent="0.25">
      <c r="A78" s="30">
        <v>145</v>
      </c>
      <c r="B78" s="39" t="s">
        <v>362</v>
      </c>
      <c r="C78" s="30" t="s">
        <v>363</v>
      </c>
      <c r="D78" s="39" t="s">
        <v>76</v>
      </c>
      <c r="E78" s="30" t="s">
        <v>77</v>
      </c>
      <c r="F78" s="39" t="s">
        <v>1478</v>
      </c>
      <c r="G78" s="39" t="s">
        <v>25</v>
      </c>
      <c r="H78" s="39" t="s">
        <v>36</v>
      </c>
      <c r="I78" s="42" t="s">
        <v>37</v>
      </c>
      <c r="J78" s="30" t="s">
        <v>36</v>
      </c>
      <c r="K78" s="30" t="s">
        <v>38</v>
      </c>
      <c r="L78" s="39" t="s">
        <v>364</v>
      </c>
      <c r="M78" s="39" t="s">
        <v>365</v>
      </c>
      <c r="N78" s="30" t="s">
        <v>31</v>
      </c>
      <c r="O78" s="45"/>
    </row>
    <row r="79" spans="1:15" ht="50.25" customHeight="1" x14ac:dyDescent="0.25">
      <c r="A79" s="30">
        <v>148</v>
      </c>
      <c r="B79" s="39" t="s">
        <v>366</v>
      </c>
      <c r="C79" s="30">
        <v>10408</v>
      </c>
      <c r="D79" s="39" t="s">
        <v>158</v>
      </c>
      <c r="E79" s="30" t="s">
        <v>159</v>
      </c>
      <c r="F79" s="39" t="s">
        <v>1476</v>
      </c>
      <c r="G79" s="39" t="s">
        <v>25</v>
      </c>
      <c r="H79" s="30" t="s">
        <v>36</v>
      </c>
      <c r="I79" s="42" t="s">
        <v>37</v>
      </c>
      <c r="J79" s="30" t="s">
        <v>36</v>
      </c>
      <c r="K79" s="30" t="s">
        <v>38</v>
      </c>
      <c r="L79" s="30" t="s">
        <v>367</v>
      </c>
      <c r="M79" s="30" t="str">
        <f t="shared" ref="M79:M88" si="0">"Hodnota " &amp; B79 &amp; " neodpovídá číselníku."</f>
        <v>Hodnota Specifická právní skutečnost neodpovídá číselníku.</v>
      </c>
      <c r="N79" s="30" t="s">
        <v>31</v>
      </c>
    </row>
    <row r="80" spans="1:15" s="44" customFormat="1" ht="41.25" customHeight="1" x14ac:dyDescent="0.25">
      <c r="A80" s="30">
        <v>150</v>
      </c>
      <c r="B80" s="39" t="s">
        <v>368</v>
      </c>
      <c r="C80" s="30">
        <v>10214</v>
      </c>
      <c r="D80" s="39" t="s">
        <v>158</v>
      </c>
      <c r="E80" s="30" t="s">
        <v>159</v>
      </c>
      <c r="F80" s="39" t="s">
        <v>1475</v>
      </c>
      <c r="G80" s="39" t="s">
        <v>113</v>
      </c>
      <c r="H80" s="39" t="s">
        <v>113</v>
      </c>
      <c r="I80" s="42" t="s">
        <v>37</v>
      </c>
      <c r="J80" s="30" t="s">
        <v>36</v>
      </c>
      <c r="K80" s="30" t="s">
        <v>38</v>
      </c>
      <c r="L80" s="30" t="s">
        <v>369</v>
      </c>
      <c r="M80" s="30" t="str">
        <f t="shared" si="0"/>
        <v>Hodnota Typ kolektivní smlouvy/dohody neodpovídá číselníku.</v>
      </c>
      <c r="N80" s="30" t="s">
        <v>31</v>
      </c>
      <c r="O80" s="39"/>
    </row>
    <row r="81" spans="1:15" ht="45.75" customHeight="1" x14ac:dyDescent="0.25">
      <c r="A81" s="30">
        <v>151</v>
      </c>
      <c r="B81" s="39" t="s">
        <v>370</v>
      </c>
      <c r="C81" s="30">
        <v>10220</v>
      </c>
      <c r="D81" s="39" t="s">
        <v>158</v>
      </c>
      <c r="E81" s="30" t="s">
        <v>159</v>
      </c>
      <c r="F81" s="39" t="s">
        <v>1475</v>
      </c>
      <c r="G81" s="39" t="s">
        <v>113</v>
      </c>
      <c r="H81" s="39" t="s">
        <v>113</v>
      </c>
      <c r="I81" s="42" t="s">
        <v>37</v>
      </c>
      <c r="J81" s="30" t="s">
        <v>36</v>
      </c>
      <c r="K81" s="30" t="s">
        <v>38</v>
      </c>
      <c r="L81" s="30" t="s">
        <v>371</v>
      </c>
      <c r="M81" s="30" t="str">
        <f t="shared" si="0"/>
        <v>Hodnota Forma vlastnictví neodpovídá číselníku.</v>
      </c>
      <c r="N81" s="30" t="s">
        <v>31</v>
      </c>
    </row>
    <row r="82" spans="1:15" ht="42.75" customHeight="1" x14ac:dyDescent="0.25">
      <c r="A82" s="30">
        <v>152</v>
      </c>
      <c r="B82" s="39" t="s">
        <v>372</v>
      </c>
      <c r="C82" s="30">
        <v>10230</v>
      </c>
      <c r="D82" s="39" t="s">
        <v>119</v>
      </c>
      <c r="E82" s="30" t="s">
        <v>77</v>
      </c>
      <c r="F82" s="39" t="s">
        <v>1477</v>
      </c>
      <c r="G82" s="39" t="s">
        <v>113</v>
      </c>
      <c r="H82" s="39" t="s">
        <v>113</v>
      </c>
      <c r="I82" s="42" t="s">
        <v>37</v>
      </c>
      <c r="J82" s="30" t="s">
        <v>36</v>
      </c>
      <c r="K82" s="30" t="s">
        <v>38</v>
      </c>
      <c r="L82" s="30" t="s">
        <v>373</v>
      </c>
      <c r="M82" s="30" t="str">
        <f t="shared" si="0"/>
        <v>Hodnota Kód obce neodpovídá číselníku.</v>
      </c>
      <c r="N82" s="30" t="s">
        <v>31</v>
      </c>
    </row>
    <row r="83" spans="1:15" ht="42" customHeight="1" x14ac:dyDescent="0.25">
      <c r="A83" s="30">
        <v>153</v>
      </c>
      <c r="B83" s="39" t="s">
        <v>374</v>
      </c>
      <c r="C83" s="30">
        <v>10231</v>
      </c>
      <c r="D83" s="39" t="s">
        <v>119</v>
      </c>
      <c r="E83" s="30" t="s">
        <v>77</v>
      </c>
      <c r="F83" s="39" t="s">
        <v>1477</v>
      </c>
      <c r="G83" s="39" t="s">
        <v>113</v>
      </c>
      <c r="H83" s="39" t="s">
        <v>113</v>
      </c>
      <c r="I83" s="42" t="s">
        <v>37</v>
      </c>
      <c r="J83" s="30" t="s">
        <v>36</v>
      </c>
      <c r="K83" s="30" t="s">
        <v>38</v>
      </c>
      <c r="L83" s="30" t="s">
        <v>375</v>
      </c>
      <c r="M83" s="30" t="str">
        <f t="shared" si="0"/>
        <v>Hodnota Kód státu neodpovídá číselníku.</v>
      </c>
      <c r="N83" s="30" t="s">
        <v>31</v>
      </c>
    </row>
    <row r="84" spans="1:15" ht="45" customHeight="1" x14ac:dyDescent="0.25">
      <c r="A84" s="30">
        <v>154</v>
      </c>
      <c r="B84" s="39" t="s">
        <v>376</v>
      </c>
      <c r="C84" s="30">
        <v>10233</v>
      </c>
      <c r="D84" s="39" t="s">
        <v>119</v>
      </c>
      <c r="E84" s="30" t="s">
        <v>77</v>
      </c>
      <c r="F84" s="39" t="s">
        <v>1477</v>
      </c>
      <c r="G84" s="39" t="s">
        <v>113</v>
      </c>
      <c r="H84" s="39" t="s">
        <v>113</v>
      </c>
      <c r="I84" s="42" t="s">
        <v>37</v>
      </c>
      <c r="J84" s="30" t="s">
        <v>36</v>
      </c>
      <c r="K84" s="30" t="s">
        <v>38</v>
      </c>
      <c r="L84" s="30" t="s">
        <v>377</v>
      </c>
      <c r="M84" s="30" t="str">
        <f t="shared" si="0"/>
        <v>Hodnota Nástroj opatření - APZ neodpovídá číselníku.</v>
      </c>
      <c r="N84" s="30" t="s">
        <v>31</v>
      </c>
    </row>
    <row r="85" spans="1:15" ht="42" customHeight="1" x14ac:dyDescent="0.25">
      <c r="A85" s="30">
        <v>155</v>
      </c>
      <c r="B85" s="39" t="s">
        <v>378</v>
      </c>
      <c r="C85" s="30">
        <v>10239</v>
      </c>
      <c r="D85" s="39" t="s">
        <v>119</v>
      </c>
      <c r="E85" s="30" t="s">
        <v>77</v>
      </c>
      <c r="F85" s="39" t="s">
        <v>1474</v>
      </c>
      <c r="G85" s="39" t="s">
        <v>113</v>
      </c>
      <c r="H85" s="39" t="s">
        <v>113</v>
      </c>
      <c r="I85" s="42" t="s">
        <v>37</v>
      </c>
      <c r="J85" s="30" t="s">
        <v>36</v>
      </c>
      <c r="K85" s="30" t="s">
        <v>38</v>
      </c>
      <c r="L85" s="30" t="s">
        <v>379</v>
      </c>
      <c r="M85" s="30" t="str">
        <f t="shared" si="0"/>
        <v>Hodnota Druh činnosti neodpovídá číselníku.</v>
      </c>
      <c r="N85" s="30" t="s">
        <v>31</v>
      </c>
    </row>
    <row r="86" spans="1:15" ht="41.25" customHeight="1" x14ac:dyDescent="0.25">
      <c r="A86" s="30">
        <v>156</v>
      </c>
      <c r="B86" s="39" t="s">
        <v>380</v>
      </c>
      <c r="C86" s="30">
        <v>10274</v>
      </c>
      <c r="D86" s="39" t="s">
        <v>76</v>
      </c>
      <c r="E86" s="30" t="s">
        <v>77</v>
      </c>
      <c r="F86" s="39" t="s">
        <v>1474</v>
      </c>
      <c r="G86" s="39" t="s">
        <v>113</v>
      </c>
      <c r="H86" s="39" t="s">
        <v>113</v>
      </c>
      <c r="I86" s="42" t="s">
        <v>37</v>
      </c>
      <c r="J86" s="30" t="s">
        <v>36</v>
      </c>
      <c r="K86" s="30" t="s">
        <v>38</v>
      </c>
      <c r="L86" s="30" t="s">
        <v>381</v>
      </c>
      <c r="M86" s="30" t="str">
        <f t="shared" si="0"/>
        <v>Hodnota Kategorizace rizika neodpovídá číselníku.</v>
      </c>
      <c r="N86" s="30" t="s">
        <v>31</v>
      </c>
    </row>
    <row r="87" spans="1:15" ht="50.25" customHeight="1" x14ac:dyDescent="0.25">
      <c r="A87" s="30">
        <v>157</v>
      </c>
      <c r="B87" s="39" t="s">
        <v>382</v>
      </c>
      <c r="C87" s="30">
        <v>10240</v>
      </c>
      <c r="D87" s="39" t="s">
        <v>126</v>
      </c>
      <c r="E87" s="30" t="s">
        <v>77</v>
      </c>
      <c r="F87" s="39" t="s">
        <v>1474</v>
      </c>
      <c r="G87" s="39" t="s">
        <v>113</v>
      </c>
      <c r="H87" s="39" t="s">
        <v>113</v>
      </c>
      <c r="I87" s="42" t="s">
        <v>37</v>
      </c>
      <c r="J87" s="30" t="s">
        <v>36</v>
      </c>
      <c r="K87" s="30" t="s">
        <v>38</v>
      </c>
      <c r="L87" s="30" t="s">
        <v>383</v>
      </c>
      <c r="M87" s="30" t="str">
        <f t="shared" si="0"/>
        <v>Hodnota Kód ELDP neodpovídá číselníku.</v>
      </c>
      <c r="N87" s="30" t="s">
        <v>31</v>
      </c>
    </row>
    <row r="88" spans="1:15" ht="50.25" customHeight="1" x14ac:dyDescent="0.25">
      <c r="A88" s="30">
        <v>158</v>
      </c>
      <c r="B88" s="39" t="s">
        <v>384</v>
      </c>
      <c r="C88" s="30">
        <v>10374</v>
      </c>
      <c r="D88" s="39" t="s">
        <v>126</v>
      </c>
      <c r="E88" s="30" t="s">
        <v>77</v>
      </c>
      <c r="F88" s="39" t="s">
        <v>1474</v>
      </c>
      <c r="G88" s="39" t="s">
        <v>113</v>
      </c>
      <c r="H88" s="39" t="s">
        <v>113</v>
      </c>
      <c r="I88" s="42" t="s">
        <v>37</v>
      </c>
      <c r="J88" s="30" t="s">
        <v>36</v>
      </c>
      <c r="K88" s="30" t="s">
        <v>38</v>
      </c>
      <c r="L88" s="30" t="s">
        <v>385</v>
      </c>
      <c r="M88" s="30" t="str">
        <f t="shared" si="0"/>
        <v>Hodnota Důvod uplatnění slevy neodpovídá číselníku.</v>
      </c>
      <c r="N88" s="30" t="s">
        <v>31</v>
      </c>
    </row>
    <row r="89" spans="1:15" s="44" customFormat="1" ht="65.25" customHeight="1" x14ac:dyDescent="0.25">
      <c r="A89" s="30">
        <v>159</v>
      </c>
      <c r="B89" s="39" t="s">
        <v>386</v>
      </c>
      <c r="C89" s="30" t="s">
        <v>387</v>
      </c>
      <c r="D89" s="39" t="s">
        <v>119</v>
      </c>
      <c r="E89" s="30" t="s">
        <v>77</v>
      </c>
      <c r="F89" s="39" t="s">
        <v>1477</v>
      </c>
      <c r="G89" s="39" t="s">
        <v>113</v>
      </c>
      <c r="H89" s="39" t="s">
        <v>113</v>
      </c>
      <c r="I89" s="42" t="s">
        <v>37</v>
      </c>
      <c r="J89" s="30" t="s">
        <v>36</v>
      </c>
      <c r="K89" s="30" t="s">
        <v>38</v>
      </c>
      <c r="L89" s="30" t="s">
        <v>388</v>
      </c>
      <c r="M89" s="30" t="s">
        <v>389</v>
      </c>
      <c r="N89" s="30" t="s">
        <v>31</v>
      </c>
      <c r="O89" s="39"/>
    </row>
    <row r="90" spans="1:15" ht="123.75" customHeight="1" x14ac:dyDescent="0.25">
      <c r="A90" s="30">
        <v>162</v>
      </c>
      <c r="B90" s="39" t="s">
        <v>390</v>
      </c>
      <c r="C90" s="39" t="s">
        <v>391</v>
      </c>
      <c r="D90" s="39" t="s">
        <v>23</v>
      </c>
      <c r="E90" s="30" t="s">
        <v>35</v>
      </c>
      <c r="F90" s="39" t="s">
        <v>1474</v>
      </c>
      <c r="G90" s="39" t="s">
        <v>25</v>
      </c>
      <c r="H90" s="39" t="s">
        <v>36</v>
      </c>
      <c r="I90" s="42" t="s">
        <v>37</v>
      </c>
      <c r="J90" s="30" t="s">
        <v>36</v>
      </c>
      <c r="K90" s="30" t="s">
        <v>38</v>
      </c>
      <c r="L90" s="39" t="s">
        <v>392</v>
      </c>
      <c r="M90" s="30" t="s">
        <v>393</v>
      </c>
      <c r="N90" s="30" t="s">
        <v>31</v>
      </c>
    </row>
    <row r="91" spans="1:15" ht="165.75" customHeight="1" x14ac:dyDescent="0.25">
      <c r="A91" s="30">
        <v>164</v>
      </c>
      <c r="B91" s="30" t="s">
        <v>394</v>
      </c>
      <c r="C91" s="30" t="s">
        <v>395</v>
      </c>
      <c r="D91" s="39" t="s">
        <v>23</v>
      </c>
      <c r="E91" s="30" t="s">
        <v>35</v>
      </c>
      <c r="F91" s="39" t="s">
        <v>1474</v>
      </c>
      <c r="G91" s="39" t="s">
        <v>25</v>
      </c>
      <c r="H91" s="39" t="s">
        <v>36</v>
      </c>
      <c r="I91" s="42" t="s">
        <v>37</v>
      </c>
      <c r="J91" s="30" t="s">
        <v>36</v>
      </c>
      <c r="K91" s="30" t="s">
        <v>38</v>
      </c>
      <c r="L91" s="39" t="s">
        <v>396</v>
      </c>
      <c r="M91" s="30" t="s">
        <v>397</v>
      </c>
      <c r="N91" s="30" t="s">
        <v>31</v>
      </c>
      <c r="O91" s="30" t="s">
        <v>398</v>
      </c>
    </row>
    <row r="92" spans="1:15" ht="181.5" customHeight="1" x14ac:dyDescent="0.25">
      <c r="A92" s="30">
        <v>165</v>
      </c>
      <c r="B92" s="39" t="s">
        <v>399</v>
      </c>
      <c r="C92" s="30" t="s">
        <v>400</v>
      </c>
      <c r="D92" s="39" t="s">
        <v>126</v>
      </c>
      <c r="E92" s="30" t="s">
        <v>77</v>
      </c>
      <c r="F92" s="39" t="s">
        <v>1474</v>
      </c>
      <c r="G92" s="39" t="s">
        <v>25</v>
      </c>
      <c r="H92" s="39" t="s">
        <v>36</v>
      </c>
      <c r="I92" s="42" t="s">
        <v>37</v>
      </c>
      <c r="J92" s="44" t="s">
        <v>36</v>
      </c>
      <c r="K92" s="44" t="s">
        <v>38</v>
      </c>
      <c r="L92" s="39" t="s">
        <v>401</v>
      </c>
      <c r="M92" s="30" t="s">
        <v>402</v>
      </c>
      <c r="N92" s="44" t="s">
        <v>31</v>
      </c>
    </row>
    <row r="93" spans="1:15" ht="161.25" customHeight="1" x14ac:dyDescent="0.25">
      <c r="A93" s="30">
        <v>166</v>
      </c>
      <c r="B93" s="39" t="s">
        <v>403</v>
      </c>
      <c r="C93" s="30" t="s">
        <v>404</v>
      </c>
      <c r="D93" s="39" t="s">
        <v>126</v>
      </c>
      <c r="E93" s="30" t="s">
        <v>77</v>
      </c>
      <c r="F93" s="39" t="s">
        <v>1474</v>
      </c>
      <c r="G93" s="39" t="s">
        <v>25</v>
      </c>
      <c r="H93" s="39" t="s">
        <v>36</v>
      </c>
      <c r="I93" s="42" t="s">
        <v>37</v>
      </c>
      <c r="J93" s="44" t="s">
        <v>36</v>
      </c>
      <c r="K93" s="44" t="s">
        <v>38</v>
      </c>
      <c r="L93" s="39" t="s">
        <v>405</v>
      </c>
      <c r="M93" s="30" t="s">
        <v>406</v>
      </c>
      <c r="N93" s="44" t="s">
        <v>31</v>
      </c>
    </row>
    <row r="94" spans="1:15" ht="81.75" customHeight="1" x14ac:dyDescent="0.25">
      <c r="A94" s="30">
        <v>167</v>
      </c>
      <c r="B94" s="39" t="s">
        <v>407</v>
      </c>
      <c r="C94" s="30" t="s">
        <v>408</v>
      </c>
      <c r="D94" s="39" t="s">
        <v>23</v>
      </c>
      <c r="E94" s="30" t="s">
        <v>35</v>
      </c>
      <c r="F94" s="39" t="s">
        <v>1474</v>
      </c>
      <c r="G94" s="39" t="s">
        <v>25</v>
      </c>
      <c r="H94" s="39" t="s">
        <v>36</v>
      </c>
      <c r="I94" s="42" t="s">
        <v>37</v>
      </c>
      <c r="J94" s="44" t="s">
        <v>36</v>
      </c>
      <c r="K94" s="30" t="s">
        <v>38</v>
      </c>
      <c r="L94" s="39" t="str">
        <f>"Pojistné za zaměstnavatele u zaměstnanců, kteří vykonávají rizikové zaměstnání (10484) = " &amp; 'Parametrické konstanty'!D5  &amp;
" * Úhrn vyměřovacích základů zaměstnanců, kteří vykonávají rizikové zaměstnání (10483). Zaokrohluje se na celé koruny nahoru."
&amp; CHAR(10) &amp;
"---" &amp; CHAR(10) &amp;
"10483 Úhrn vyměřovacích základů zaměstnanců, kteří vykonávají rizikové zaměstnání" &amp; CHAR(10) &amp;
"10484 Pojistné za zaměstnavatele u zaměstnanců, kteří vykonávají rizikové zaměstnání"</f>
        <v>Pojistné za zaměstnavatele u zaměstnanců, kteří vykonávají rizikové zaměstnání (10484) = 0.278 * Úhrn vyměřovacích základů zaměstnanců, kteří vykonávají rizikové zaměstnání (10483). Zaokrohluje se na celé koruny nahoru.
---
10483 Úhrn vyměřovacích základů zaměstnanců, kteří vykonávají rizikové zaměstnání
10484 Pojistné za zaměstnavatele u zaměstnanců, kteří vykonávají rizikové zaměstnání</v>
      </c>
      <c r="M94" s="30" t="s">
        <v>409</v>
      </c>
      <c r="N94" s="44" t="s">
        <v>31</v>
      </c>
    </row>
    <row r="95" spans="1:15" ht="186" customHeight="1" x14ac:dyDescent="0.25">
      <c r="A95" s="30">
        <v>168</v>
      </c>
      <c r="B95" s="39" t="s">
        <v>65</v>
      </c>
      <c r="C95" s="30" t="s">
        <v>410</v>
      </c>
      <c r="D95" s="39" t="s">
        <v>23</v>
      </c>
      <c r="E95" s="30" t="s">
        <v>35</v>
      </c>
      <c r="F95" s="39" t="s">
        <v>1474</v>
      </c>
      <c r="G95" s="39" t="s">
        <v>25</v>
      </c>
      <c r="H95" s="39" t="s">
        <v>36</v>
      </c>
      <c r="I95" s="42" t="s">
        <v>37</v>
      </c>
      <c r="J95" s="44" t="s">
        <v>36</v>
      </c>
      <c r="K95" s="30" t="s">
        <v>38</v>
      </c>
      <c r="L95" s="39" t="str">
        <f>"Pro (10028) platí:" &amp; CHAR(10) &amp; "hodnota údaje je dána výrazem v absolutní hodnotě: |1 – ("&amp; ('Parametrické konstanty'!D7*100)
&amp;" % úhrnu vyměřovacích základů pojistného (10023 + 10025 + 10483) / Úhrn pojistného za zaměstnance (10028))| &lt;= 0.01 nebo |"
&amp; ('Parametrické konstanty'!D7*100) &amp; " % úhrnu vyměřovacích základů pojistného (10023 + 10025 + 10483) – Úhrn pojistného za zaměstnance (10028)| &lt;= 100; 
tzn. akceptovány budou hodnoty, kdy Úhrn pojistného za zaměstnance (10028) je větší než "
&amp; ('Parametrické konstanty'!D7*100) &amp; " % úhrnu vyměřovacích základů pojistného (10023 + 10025 + 10483), ale rozdíl částek je &lt;= 100 (obě podmínky musejí být porušeny současně, aby nebyl údaj akceptován), " &amp; CHAR(10)
&amp; "a zároveň musí platit (10028) &gt;= " &amp; ('Parametrické konstanty'!D8*100) &amp; " % z (10023 + 10025 + 10483)" &amp; CHAR(10) &amp; "---" &amp; CHAR(10)
&amp; "10023 Úhrn vyměřovacích základů zaměstnanců, kteří nevykonávají činnost v rizikovém zaměstnání nebo nejsou zdravotnickými záchranáři nebo členy HZS podniku" &amp; CHAR(10)
&amp; "10025 Úhrn vyměřovacích základů zaměstnanců, kteří jsou zdravotnickými záchranáři nebo členy HZS podniku" &amp; CHAR(10)
&amp; "10028 Pojistné za zaměstnance" &amp; CHAR(10)
&amp; "10483 Úhrn vyměřovacích základů zaměstnanců, kteří vykonávají rizikové zaměstnání"</f>
        <v>Pro (10028) platí:
hodnota údaje je dána výrazem v absolutní hodnotě: |1 – (7.1 % úhrnu vyměřovacích základů pojistného (10023 + 10025 + 10483) / Úhrn pojistného za zaměstnance (10028))| &lt;= 0.01 nebo |7.1 % úhrnu vyměřovacích základů pojistného (10023 + 10025 + 10483) – Úhrn pojistného za zaměstnance (10028)| &lt;= 100; 
tzn. akceptovány budou hodnoty, kdy Úhrn pojistného za zaměstnance (10028) je větší než 7.1 % úhrnu vyměřovacích základů pojistného (10023 + 10025 + 10483), ale rozdíl částek je &lt;= 100 (obě podmínky musejí být porušeny současně, aby nebyl údaj akceptován), 
a zároveň musí platit (10028) &gt;= 7.171 % z (10023 + 10025 + 10483)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10028 Pojistné za zaměstnance
10483 Úhrn vyměřovacích základů zaměstnanců, kteří vykonávají rizikové zaměstnání</v>
      </c>
      <c r="M95" s="30" t="s">
        <v>411</v>
      </c>
      <c r="N95" s="44" t="s">
        <v>31</v>
      </c>
    </row>
    <row r="96" spans="1:15" ht="129.75" customHeight="1" x14ac:dyDescent="0.25">
      <c r="A96" s="30">
        <v>170</v>
      </c>
      <c r="B96" s="39" t="s">
        <v>412</v>
      </c>
      <c r="C96" s="30" t="s">
        <v>413</v>
      </c>
      <c r="D96" s="39" t="s">
        <v>23</v>
      </c>
      <c r="E96" s="30" t="s">
        <v>35</v>
      </c>
      <c r="F96" s="39" t="s">
        <v>1474</v>
      </c>
      <c r="G96" s="39" t="s">
        <v>25</v>
      </c>
      <c r="H96" s="39" t="s">
        <v>36</v>
      </c>
      <c r="I96" s="42" t="s">
        <v>37</v>
      </c>
      <c r="J96" s="44" t="s">
        <v>36</v>
      </c>
      <c r="K96" s="30" t="s">
        <v>38</v>
      </c>
      <c r="L96" s="39" t="str">
        <f>"Pro (10487) platí:" &amp; CHAR(10)
&amp; "hodnota údaje je dána výrazem v absolutní hodnotě: |1 – ("&amp; ('Parametrické konstanty'!D9*100) &amp;" % údaje (10486) / údaj 10487)| &lt;= 0.01 nebo |"&amp; ('Parametrické konstanty'!D9*100) &amp;" % údaje (10486) – údaj 10487| &lt;= 100;" &amp; CHAR(10) &amp; CHAR(10)
&amp; "tzn. akceptovány budou hodnoty, kdy úhrn slev na pojistném zaměstnanců (10487) je větší než "&amp; ('Parametrické konstanty'!D9*100) &amp;" % úhrnu vyměřovacích základů pojistného (10486)," &amp; CHAR(10)
&amp; "ale rozdíl částek je &lt;= 100 (obě podmínky musejí být porušeny současně, aby nebyl údaj akceptován)," &amp; CHAR(10)
&amp; "a zároveň musí platit (10487) ≥ "&amp; ('Parametrické konstanty'!D10*100) &amp;" % z (10486)" &amp; CHAR(10)
&amp; "---" &amp; CHAR(10)
&amp; "10486 Úhrn vyměřovacích základů zaměstnanců" &amp; CHAR(10)
&amp; "10487 Úhrn slev na pojistném zaměstnanců"</f>
        <v>Pro (10487) platí:
hodnota údaje je dána výrazem v absolutní hodnotě: |1 – (6.5 % údaje (10486) / údaj 10487)| &lt;= 0.01 nebo |6.5 % údaje (10486) – údaj 10487| &lt;= 100;
tzn. akceptovány budou hodnoty, kdy úhrn slev na pojistném zaměstnanců (10487) je větší než 6.5 % úhrnu vyměřovacích základů pojistného (10486),
ale rozdíl částek je &lt;= 100 (obě podmínky musejí být porušeny současně, aby nebyl údaj akceptován),
a zároveň musí platit (10487) ≥ 6.565 % z (10486)
---
10486 Úhrn vyměřovacích základů zaměstnanců
10487 Úhrn slev na pojistném zaměstnanců</v>
      </c>
      <c r="M96" s="30" t="s">
        <v>414</v>
      </c>
      <c r="N96" s="44" t="s">
        <v>31</v>
      </c>
    </row>
    <row r="97" spans="1:15" ht="66.75" customHeight="1" x14ac:dyDescent="0.25">
      <c r="A97" s="30">
        <v>188</v>
      </c>
      <c r="B97" s="30" t="s">
        <v>415</v>
      </c>
      <c r="C97" s="30">
        <v>10372</v>
      </c>
      <c r="D97" s="39" t="s">
        <v>126</v>
      </c>
      <c r="E97" s="30" t="s">
        <v>77</v>
      </c>
      <c r="F97" s="39" t="s">
        <v>1474</v>
      </c>
      <c r="G97" s="39" t="s">
        <v>113</v>
      </c>
      <c r="H97" s="39" t="s">
        <v>113</v>
      </c>
      <c r="I97" s="42" t="s">
        <v>27</v>
      </c>
      <c r="J97" s="39" t="s">
        <v>26</v>
      </c>
      <c r="K97" s="30" t="s">
        <v>28</v>
      </c>
      <c r="L97" s="30" t="s">
        <v>416</v>
      </c>
      <c r="M97" s="30" t="s">
        <v>417</v>
      </c>
      <c r="N97" s="44" t="s">
        <v>31</v>
      </c>
      <c r="O97" s="39" t="s">
        <v>418</v>
      </c>
    </row>
    <row r="98" spans="1:15" ht="111.75" customHeight="1" x14ac:dyDescent="0.25">
      <c r="A98" s="30">
        <v>190</v>
      </c>
      <c r="B98" s="30" t="s">
        <v>419</v>
      </c>
      <c r="C98" s="30" t="s">
        <v>420</v>
      </c>
      <c r="D98" s="39" t="s">
        <v>101</v>
      </c>
      <c r="E98" s="39" t="s">
        <v>164</v>
      </c>
      <c r="F98" s="39" t="s">
        <v>103</v>
      </c>
      <c r="G98" s="39" t="s">
        <v>25</v>
      </c>
      <c r="H98" s="39" t="s">
        <v>36</v>
      </c>
      <c r="I98" s="42" t="s">
        <v>37</v>
      </c>
      <c r="J98" s="44" t="s">
        <v>36</v>
      </c>
      <c r="K98" s="30" t="s">
        <v>38</v>
      </c>
      <c r="L98" s="39" t="s">
        <v>421</v>
      </c>
      <c r="M98" s="30" t="s">
        <v>422</v>
      </c>
      <c r="N98" s="44" t="s">
        <v>31</v>
      </c>
    </row>
    <row r="99" spans="1:15" ht="229.5" customHeight="1" x14ac:dyDescent="0.25">
      <c r="A99" s="30">
        <v>191</v>
      </c>
      <c r="B99" s="39" t="s">
        <v>423</v>
      </c>
      <c r="C99" s="30" t="s">
        <v>424</v>
      </c>
      <c r="D99" s="39" t="s">
        <v>163</v>
      </c>
      <c r="E99" s="30" t="s">
        <v>77</v>
      </c>
      <c r="F99" s="39" t="s">
        <v>103</v>
      </c>
      <c r="G99" s="39" t="s">
        <v>25</v>
      </c>
      <c r="H99" s="39" t="s">
        <v>36</v>
      </c>
      <c r="I99" s="42" t="s">
        <v>37</v>
      </c>
      <c r="J99" s="44" t="s">
        <v>36</v>
      </c>
      <c r="K99" s="30" t="s">
        <v>38</v>
      </c>
      <c r="L99" s="30" t="s">
        <v>425</v>
      </c>
      <c r="M99" s="30" t="s">
        <v>426</v>
      </c>
      <c r="N99" s="44" t="s">
        <v>31</v>
      </c>
      <c r="O99" s="39" t="s">
        <v>427</v>
      </c>
    </row>
    <row r="100" spans="1:15" ht="52.5" customHeight="1" x14ac:dyDescent="0.25">
      <c r="A100" s="30">
        <v>192</v>
      </c>
      <c r="B100" s="39" t="s">
        <v>428</v>
      </c>
      <c r="C100" s="30">
        <v>10319</v>
      </c>
      <c r="D100" s="39" t="s">
        <v>174</v>
      </c>
      <c r="E100" s="30" t="s">
        <v>77</v>
      </c>
      <c r="F100" s="39" t="s">
        <v>1476</v>
      </c>
      <c r="G100" s="39" t="s">
        <v>113</v>
      </c>
      <c r="H100" s="39" t="s">
        <v>113</v>
      </c>
      <c r="I100" s="42" t="s">
        <v>37</v>
      </c>
      <c r="J100" s="30" t="s">
        <v>36</v>
      </c>
      <c r="K100" s="30" t="s">
        <v>38</v>
      </c>
      <c r="L100" s="30" t="s">
        <v>429</v>
      </c>
      <c r="M100" s="30" t="s">
        <v>430</v>
      </c>
      <c r="N100" s="44" t="s">
        <v>31</v>
      </c>
      <c r="O100" s="39" t="s">
        <v>431</v>
      </c>
    </row>
    <row r="101" spans="1:15" ht="71.25" customHeight="1" x14ac:dyDescent="0.25">
      <c r="A101" s="30">
        <v>193</v>
      </c>
      <c r="B101" s="39" t="s">
        <v>432</v>
      </c>
      <c r="C101" s="30" t="s">
        <v>433</v>
      </c>
      <c r="D101" s="39" t="s">
        <v>174</v>
      </c>
      <c r="E101" s="30" t="s">
        <v>77</v>
      </c>
      <c r="F101" s="39" t="s">
        <v>1476</v>
      </c>
      <c r="G101" s="39" t="s">
        <v>25</v>
      </c>
      <c r="H101" s="39" t="s">
        <v>36</v>
      </c>
      <c r="I101" s="42" t="s">
        <v>37</v>
      </c>
      <c r="J101" s="30" t="s">
        <v>36</v>
      </c>
      <c r="K101" s="30" t="s">
        <v>38</v>
      </c>
      <c r="L101" s="30" t="s">
        <v>434</v>
      </c>
      <c r="M101" s="30" t="s">
        <v>435</v>
      </c>
      <c r="N101" s="44" t="s">
        <v>31</v>
      </c>
      <c r="O101" s="30" t="s">
        <v>436</v>
      </c>
    </row>
    <row r="102" spans="1:15" ht="61.5" customHeight="1" x14ac:dyDescent="0.25">
      <c r="A102" s="30">
        <v>194</v>
      </c>
      <c r="B102" s="39" t="s">
        <v>437</v>
      </c>
      <c r="C102" s="30" t="s">
        <v>438</v>
      </c>
      <c r="D102" s="39" t="s">
        <v>439</v>
      </c>
      <c r="E102" s="30" t="s">
        <v>77</v>
      </c>
      <c r="F102" s="39" t="s">
        <v>1477</v>
      </c>
      <c r="G102" s="39" t="s">
        <v>25</v>
      </c>
      <c r="H102" s="39" t="s">
        <v>36</v>
      </c>
      <c r="I102" s="42" t="s">
        <v>37</v>
      </c>
      <c r="J102" s="30" t="s">
        <v>36</v>
      </c>
      <c r="K102" s="30" t="s">
        <v>38</v>
      </c>
      <c r="L102" s="30" t="s">
        <v>440</v>
      </c>
      <c r="M102" s="30" t="s">
        <v>441</v>
      </c>
      <c r="N102" s="44" t="s">
        <v>31</v>
      </c>
      <c r="O102" s="30" t="s">
        <v>442</v>
      </c>
    </row>
    <row r="103" spans="1:15" ht="54.75" customHeight="1" x14ac:dyDescent="0.25">
      <c r="A103" s="30">
        <v>201</v>
      </c>
      <c r="B103" s="30" t="s">
        <v>443</v>
      </c>
      <c r="C103" s="30" t="s">
        <v>444</v>
      </c>
      <c r="D103" s="39" t="s">
        <v>174</v>
      </c>
      <c r="E103" s="30" t="s">
        <v>77</v>
      </c>
      <c r="F103" s="39" t="s">
        <v>1477</v>
      </c>
      <c r="G103" s="39" t="s">
        <v>113</v>
      </c>
      <c r="H103" s="39" t="s">
        <v>113</v>
      </c>
      <c r="I103" s="42" t="s">
        <v>37</v>
      </c>
      <c r="J103" s="30" t="s">
        <v>36</v>
      </c>
      <c r="K103" s="30" t="s">
        <v>38</v>
      </c>
      <c r="L103" s="30" t="s">
        <v>445</v>
      </c>
      <c r="M103" s="30" t="s">
        <v>446</v>
      </c>
      <c r="N103" s="44" t="s">
        <v>31</v>
      </c>
      <c r="O103" s="30"/>
    </row>
    <row r="104" spans="1:15" ht="104.25" customHeight="1" x14ac:dyDescent="0.25">
      <c r="A104" s="30">
        <v>204</v>
      </c>
      <c r="B104" s="30" t="s">
        <v>447</v>
      </c>
      <c r="C104" s="30" t="s">
        <v>420</v>
      </c>
      <c r="D104" s="39" t="s">
        <v>101</v>
      </c>
      <c r="E104" s="30" t="s">
        <v>77</v>
      </c>
      <c r="F104" s="39" t="s">
        <v>103</v>
      </c>
      <c r="G104" s="39" t="s">
        <v>25</v>
      </c>
      <c r="H104" s="39" t="s">
        <v>36</v>
      </c>
      <c r="I104" s="42" t="s">
        <v>37</v>
      </c>
      <c r="J104" s="44" t="s">
        <v>36</v>
      </c>
      <c r="K104" s="30" t="s">
        <v>38</v>
      </c>
      <c r="L104" s="39" t="s">
        <v>448</v>
      </c>
      <c r="M104" s="30" t="s">
        <v>449</v>
      </c>
      <c r="N104" s="44" t="s">
        <v>31</v>
      </c>
    </row>
    <row r="105" spans="1:15" ht="67.5" customHeight="1" x14ac:dyDescent="0.25">
      <c r="A105" s="30">
        <v>207</v>
      </c>
      <c r="B105" s="30" t="s">
        <v>450</v>
      </c>
      <c r="C105" s="30" t="s">
        <v>451</v>
      </c>
      <c r="D105" s="39" t="s">
        <v>126</v>
      </c>
      <c r="E105" s="30" t="s">
        <v>35</v>
      </c>
      <c r="F105" s="39" t="s">
        <v>1474</v>
      </c>
      <c r="G105" s="39" t="s">
        <v>25</v>
      </c>
      <c r="H105" s="39" t="s">
        <v>26</v>
      </c>
      <c r="I105" s="42" t="s">
        <v>27</v>
      </c>
      <c r="J105" s="39" t="s">
        <v>26</v>
      </c>
      <c r="K105" s="30" t="s">
        <v>28</v>
      </c>
      <c r="L105" s="30" t="s">
        <v>452</v>
      </c>
      <c r="M105" s="30" t="s">
        <v>453</v>
      </c>
      <c r="N105" s="44" t="s">
        <v>31</v>
      </c>
    </row>
    <row r="106" spans="1:15" ht="69" customHeight="1" x14ac:dyDescent="0.25">
      <c r="A106" s="30">
        <v>208</v>
      </c>
      <c r="B106" s="30" t="s">
        <v>454</v>
      </c>
      <c r="C106" s="30" t="s">
        <v>455</v>
      </c>
      <c r="D106" s="39" t="s">
        <v>126</v>
      </c>
      <c r="E106" s="30" t="s">
        <v>77</v>
      </c>
      <c r="F106" s="39" t="s">
        <v>1474</v>
      </c>
      <c r="G106" s="39" t="s">
        <v>25</v>
      </c>
      <c r="H106" s="39" t="s">
        <v>36</v>
      </c>
      <c r="I106" s="42" t="s">
        <v>37</v>
      </c>
      <c r="J106" s="39" t="s">
        <v>36</v>
      </c>
      <c r="K106" s="30" t="s">
        <v>38</v>
      </c>
      <c r="L106" s="30" t="s">
        <v>456</v>
      </c>
      <c r="M106" s="30" t="s">
        <v>457</v>
      </c>
      <c r="N106" s="44" t="s">
        <v>31</v>
      </c>
    </row>
    <row r="107" spans="1:15" ht="71.25" customHeight="1" x14ac:dyDescent="0.25">
      <c r="A107" s="30">
        <v>209</v>
      </c>
      <c r="B107" s="30" t="s">
        <v>412</v>
      </c>
      <c r="C107" s="30" t="s">
        <v>458</v>
      </c>
      <c r="D107" s="39" t="s">
        <v>126</v>
      </c>
      <c r="E107" s="30" t="s">
        <v>35</v>
      </c>
      <c r="F107" s="39" t="s">
        <v>1474</v>
      </c>
      <c r="G107" s="39" t="s">
        <v>25</v>
      </c>
      <c r="H107" s="30" t="s">
        <v>26</v>
      </c>
      <c r="I107" s="42" t="s">
        <v>27</v>
      </c>
      <c r="J107" s="30" t="s">
        <v>26</v>
      </c>
      <c r="K107" s="30" t="s">
        <v>28</v>
      </c>
      <c r="L107" s="30" t="s">
        <v>459</v>
      </c>
      <c r="M107" s="30" t="s">
        <v>460</v>
      </c>
      <c r="N107" s="44" t="s">
        <v>31</v>
      </c>
    </row>
    <row r="108" spans="1:15" ht="71.25" customHeight="1" x14ac:dyDescent="0.25">
      <c r="A108" s="30">
        <v>211</v>
      </c>
      <c r="B108" s="30" t="s">
        <v>461</v>
      </c>
      <c r="C108" s="30">
        <v>10016</v>
      </c>
      <c r="D108" s="39" t="s">
        <v>101</v>
      </c>
      <c r="E108" s="30" t="s">
        <v>77</v>
      </c>
      <c r="F108" s="39" t="s">
        <v>103</v>
      </c>
      <c r="G108" s="39" t="s">
        <v>113</v>
      </c>
      <c r="H108" s="39" t="s">
        <v>113</v>
      </c>
      <c r="I108" s="42" t="s">
        <v>27</v>
      </c>
      <c r="J108" s="44" t="s">
        <v>36</v>
      </c>
      <c r="K108" s="30" t="s">
        <v>28</v>
      </c>
      <c r="L108" s="39" t="s">
        <v>462</v>
      </c>
      <c r="M108" s="30" t="s">
        <v>463</v>
      </c>
      <c r="N108" s="44" t="s">
        <v>31</v>
      </c>
    </row>
    <row r="109" spans="1:15" ht="84.75" customHeight="1" x14ac:dyDescent="0.25">
      <c r="A109" s="30">
        <v>213</v>
      </c>
      <c r="B109" s="30" t="s">
        <v>464</v>
      </c>
      <c r="C109" s="30" t="s">
        <v>465</v>
      </c>
      <c r="D109" s="39" t="s">
        <v>23</v>
      </c>
      <c r="E109" s="30" t="s">
        <v>35</v>
      </c>
      <c r="F109" s="39" t="s">
        <v>1474</v>
      </c>
      <c r="G109" s="39" t="s">
        <v>25</v>
      </c>
      <c r="H109" s="39" t="s">
        <v>26</v>
      </c>
      <c r="I109" s="42" t="s">
        <v>27</v>
      </c>
      <c r="J109" s="30" t="s">
        <v>26</v>
      </c>
      <c r="K109" s="30" t="s">
        <v>28</v>
      </c>
      <c r="L109" s="39" t="s">
        <v>466</v>
      </c>
      <c r="M109" s="30" t="s">
        <v>467</v>
      </c>
      <c r="N109" s="30" t="s">
        <v>31</v>
      </c>
    </row>
    <row r="110" spans="1:15" ht="85.5" customHeight="1" x14ac:dyDescent="0.25">
      <c r="A110" s="30">
        <v>214</v>
      </c>
      <c r="B110" s="39" t="s">
        <v>468</v>
      </c>
      <c r="C110" s="30" t="s">
        <v>469</v>
      </c>
      <c r="D110" s="39" t="s">
        <v>174</v>
      </c>
      <c r="E110" s="30" t="s">
        <v>77</v>
      </c>
      <c r="F110" s="39" t="s">
        <v>1476</v>
      </c>
      <c r="G110" s="39" t="s">
        <v>25</v>
      </c>
      <c r="H110" s="39" t="s">
        <v>36</v>
      </c>
      <c r="I110" s="42" t="s">
        <v>37</v>
      </c>
      <c r="J110" s="30" t="s">
        <v>36</v>
      </c>
      <c r="K110" s="30" t="s">
        <v>38</v>
      </c>
      <c r="L110" s="39" t="s">
        <v>470</v>
      </c>
      <c r="M110" s="30" t="s">
        <v>471</v>
      </c>
      <c r="N110" s="44" t="s">
        <v>31</v>
      </c>
    </row>
    <row r="111" spans="1:15" ht="132" customHeight="1" x14ac:dyDescent="0.25">
      <c r="A111" s="30">
        <v>215</v>
      </c>
      <c r="B111" s="39" t="s">
        <v>472</v>
      </c>
      <c r="C111" s="30" t="s">
        <v>473</v>
      </c>
      <c r="D111" s="39" t="s">
        <v>174</v>
      </c>
      <c r="E111" s="30" t="s">
        <v>77</v>
      </c>
      <c r="F111" s="39" t="s">
        <v>1476</v>
      </c>
      <c r="G111" s="39" t="s">
        <v>25</v>
      </c>
      <c r="H111" s="39" t="s">
        <v>36</v>
      </c>
      <c r="I111" s="42" t="s">
        <v>37</v>
      </c>
      <c r="J111" s="30" t="s">
        <v>36</v>
      </c>
      <c r="K111" s="30" t="s">
        <v>38</v>
      </c>
      <c r="L111" s="39" t="s">
        <v>474</v>
      </c>
      <c r="M111" s="30" t="s">
        <v>471</v>
      </c>
      <c r="N111" s="44" t="s">
        <v>31</v>
      </c>
    </row>
    <row r="112" spans="1:15" ht="162" customHeight="1" x14ac:dyDescent="0.25">
      <c r="A112" s="30">
        <v>216</v>
      </c>
      <c r="B112" s="39" t="s">
        <v>475</v>
      </c>
      <c r="C112" s="30" t="s">
        <v>476</v>
      </c>
      <c r="D112" s="39" t="s">
        <v>126</v>
      </c>
      <c r="E112" s="30" t="s">
        <v>77</v>
      </c>
      <c r="F112" s="39" t="s">
        <v>1474</v>
      </c>
      <c r="G112" s="39" t="s">
        <v>25</v>
      </c>
      <c r="H112" s="39" t="s">
        <v>36</v>
      </c>
      <c r="I112" s="42" t="s">
        <v>37</v>
      </c>
      <c r="J112" s="30" t="s">
        <v>36</v>
      </c>
      <c r="K112" s="30" t="s">
        <v>38</v>
      </c>
      <c r="L112" s="39" t="s">
        <v>477</v>
      </c>
      <c r="M112" s="30" t="s">
        <v>478</v>
      </c>
      <c r="N112" s="44" t="s">
        <v>31</v>
      </c>
    </row>
    <row r="113" spans="1:15" ht="42" customHeight="1" x14ac:dyDescent="0.25">
      <c r="A113" s="30">
        <v>217</v>
      </c>
      <c r="B113" s="30" t="s">
        <v>479</v>
      </c>
      <c r="C113" s="30">
        <v>10001</v>
      </c>
      <c r="D113" s="50" t="s">
        <v>101</v>
      </c>
      <c r="E113" s="39" t="s">
        <v>102</v>
      </c>
      <c r="F113" s="39" t="s">
        <v>103</v>
      </c>
      <c r="G113" s="39" t="s">
        <v>113</v>
      </c>
      <c r="H113" s="39" t="s">
        <v>113</v>
      </c>
      <c r="I113" s="42" t="s">
        <v>27</v>
      </c>
      <c r="J113" s="30" t="s">
        <v>36</v>
      </c>
      <c r="K113" s="30" t="s">
        <v>480</v>
      </c>
      <c r="L113" s="30" t="s">
        <v>481</v>
      </c>
      <c r="M113" s="30" t="s">
        <v>479</v>
      </c>
      <c r="N113" s="37" t="s">
        <v>31</v>
      </c>
      <c r="O113" s="30"/>
    </row>
    <row r="114" spans="1:15" ht="52.5" customHeight="1" x14ac:dyDescent="0.25">
      <c r="A114" s="30">
        <v>218</v>
      </c>
      <c r="B114" s="30" t="s">
        <v>482</v>
      </c>
      <c r="C114" s="30">
        <v>10001</v>
      </c>
      <c r="D114" s="50" t="s">
        <v>101</v>
      </c>
      <c r="E114" s="39" t="s">
        <v>102</v>
      </c>
      <c r="F114" s="39" t="s">
        <v>103</v>
      </c>
      <c r="G114" s="39" t="s">
        <v>113</v>
      </c>
      <c r="H114" s="39" t="s">
        <v>113</v>
      </c>
      <c r="I114" s="42" t="s">
        <v>27</v>
      </c>
      <c r="J114" s="30" t="s">
        <v>36</v>
      </c>
      <c r="K114" s="30" t="s">
        <v>480</v>
      </c>
      <c r="L114" s="30" t="s">
        <v>483</v>
      </c>
      <c r="M114" s="30" t="s">
        <v>482</v>
      </c>
      <c r="N114" s="37" t="s">
        <v>31</v>
      </c>
      <c r="O114" s="30"/>
    </row>
    <row r="115" spans="1:15" ht="52.5" customHeight="1" x14ac:dyDescent="0.25">
      <c r="A115" s="30">
        <v>220</v>
      </c>
      <c r="B115" s="30" t="s">
        <v>484</v>
      </c>
      <c r="C115" s="30">
        <v>10012</v>
      </c>
      <c r="D115" s="50" t="s">
        <v>101</v>
      </c>
      <c r="E115" s="30" t="s">
        <v>77</v>
      </c>
      <c r="F115" s="39" t="s">
        <v>103</v>
      </c>
      <c r="G115" s="39" t="s">
        <v>113</v>
      </c>
      <c r="H115" s="39" t="s">
        <v>113</v>
      </c>
      <c r="I115" s="42" t="s">
        <v>27</v>
      </c>
      <c r="J115" s="30" t="s">
        <v>36</v>
      </c>
      <c r="K115" s="30" t="s">
        <v>28</v>
      </c>
      <c r="L115" s="30" t="s">
        <v>485</v>
      </c>
      <c r="M115" s="30" t="s">
        <v>486</v>
      </c>
      <c r="N115" s="37" t="s">
        <v>31</v>
      </c>
      <c r="O115" s="30"/>
    </row>
    <row r="116" spans="1:15" ht="52.5" customHeight="1" x14ac:dyDescent="0.25">
      <c r="A116" s="30">
        <v>221</v>
      </c>
      <c r="B116" s="30" t="s">
        <v>487</v>
      </c>
      <c r="D116" s="50" t="s">
        <v>101</v>
      </c>
      <c r="E116" s="39" t="s">
        <v>102</v>
      </c>
      <c r="F116" s="39" t="s">
        <v>103</v>
      </c>
      <c r="G116" s="39" t="s">
        <v>113</v>
      </c>
      <c r="H116" s="39" t="s">
        <v>113</v>
      </c>
      <c r="I116" s="42" t="s">
        <v>27</v>
      </c>
      <c r="J116" s="30" t="s">
        <v>36</v>
      </c>
      <c r="K116" s="30" t="s">
        <v>488</v>
      </c>
      <c r="L116" s="30" t="s">
        <v>489</v>
      </c>
      <c r="M116" s="30" t="s">
        <v>490</v>
      </c>
      <c r="N116" s="37" t="s">
        <v>31</v>
      </c>
      <c r="O116" s="30"/>
    </row>
    <row r="117" spans="1:15" ht="64.5" customHeight="1" x14ac:dyDescent="0.25">
      <c r="A117" s="30">
        <v>225</v>
      </c>
      <c r="B117" s="30" t="s">
        <v>491</v>
      </c>
      <c r="C117" s="30" t="s">
        <v>199</v>
      </c>
      <c r="D117" s="50" t="s">
        <v>101</v>
      </c>
      <c r="E117" s="39" t="s">
        <v>102</v>
      </c>
      <c r="F117" s="39" t="s">
        <v>103</v>
      </c>
      <c r="G117" s="39" t="s">
        <v>113</v>
      </c>
      <c r="H117" s="39" t="s">
        <v>113</v>
      </c>
      <c r="I117" s="42" t="s">
        <v>27</v>
      </c>
      <c r="J117" s="30" t="s">
        <v>36</v>
      </c>
      <c r="K117" s="30" t="s">
        <v>480</v>
      </c>
      <c r="L117" s="30" t="s">
        <v>492</v>
      </c>
      <c r="M117" s="30" t="s">
        <v>493</v>
      </c>
      <c r="N117" s="37" t="s">
        <v>31</v>
      </c>
      <c r="O117" s="30"/>
    </row>
    <row r="118" spans="1:15" ht="65.25" customHeight="1" x14ac:dyDescent="0.25">
      <c r="A118" s="30">
        <v>226</v>
      </c>
      <c r="B118" s="30" t="s">
        <v>494</v>
      </c>
      <c r="D118" s="50" t="s">
        <v>101</v>
      </c>
      <c r="E118" s="39" t="s">
        <v>102</v>
      </c>
      <c r="F118" s="39" t="s">
        <v>103</v>
      </c>
      <c r="G118" s="39" t="s">
        <v>113</v>
      </c>
      <c r="H118" s="39" t="s">
        <v>113</v>
      </c>
      <c r="I118" s="42" t="s">
        <v>27</v>
      </c>
      <c r="J118" s="30" t="s">
        <v>26</v>
      </c>
      <c r="K118" s="30" t="s">
        <v>28</v>
      </c>
      <c r="L118" s="30" t="s">
        <v>495</v>
      </c>
      <c r="M118" s="30" t="s">
        <v>496</v>
      </c>
      <c r="N118" s="30" t="s">
        <v>31</v>
      </c>
      <c r="O118" s="30" t="s">
        <v>497</v>
      </c>
    </row>
    <row r="119" spans="1:15" ht="63" customHeight="1" x14ac:dyDescent="0.25">
      <c r="A119" s="30">
        <v>227</v>
      </c>
      <c r="B119" s="30" t="s">
        <v>498</v>
      </c>
      <c r="C119" s="50">
        <v>10488</v>
      </c>
      <c r="D119" s="50" t="s">
        <v>101</v>
      </c>
      <c r="E119" s="39" t="s">
        <v>102</v>
      </c>
      <c r="F119" s="39" t="s">
        <v>103</v>
      </c>
      <c r="G119" s="39" t="s">
        <v>113</v>
      </c>
      <c r="H119" s="39" t="s">
        <v>113</v>
      </c>
      <c r="I119" s="42" t="s">
        <v>27</v>
      </c>
      <c r="J119" s="30" t="s">
        <v>26</v>
      </c>
      <c r="K119" s="30" t="s">
        <v>28</v>
      </c>
      <c r="L119" s="30" t="s">
        <v>499</v>
      </c>
      <c r="M119" s="30" t="s">
        <v>500</v>
      </c>
      <c r="N119" s="30" t="s">
        <v>31</v>
      </c>
      <c r="O119" s="30" t="s">
        <v>501</v>
      </c>
    </row>
    <row r="120" spans="1:15" ht="54.75" customHeight="1" x14ac:dyDescent="0.25">
      <c r="A120" s="30">
        <v>228</v>
      </c>
      <c r="B120" s="30" t="s">
        <v>502</v>
      </c>
      <c r="C120" s="50">
        <v>10003</v>
      </c>
      <c r="D120" s="50" t="s">
        <v>101</v>
      </c>
      <c r="E120" s="39" t="s">
        <v>102</v>
      </c>
      <c r="F120" s="39" t="s">
        <v>103</v>
      </c>
      <c r="G120" s="39" t="s">
        <v>113</v>
      </c>
      <c r="H120" s="39" t="s">
        <v>113</v>
      </c>
      <c r="I120" s="42" t="s">
        <v>27</v>
      </c>
      <c r="J120" s="30" t="s">
        <v>36</v>
      </c>
      <c r="K120" s="30" t="s">
        <v>200</v>
      </c>
      <c r="L120" s="30" t="s">
        <v>503</v>
      </c>
      <c r="M120" s="30" t="s">
        <v>504</v>
      </c>
      <c r="N120" s="30" t="s">
        <v>31</v>
      </c>
      <c r="O120" s="30"/>
    </row>
    <row r="121" spans="1:15" ht="51.75" customHeight="1" x14ac:dyDescent="0.25">
      <c r="A121" s="30">
        <v>229</v>
      </c>
      <c r="B121" s="39" t="s">
        <v>505</v>
      </c>
      <c r="C121" s="30">
        <v>10440</v>
      </c>
      <c r="D121" s="39" t="s">
        <v>174</v>
      </c>
      <c r="E121" s="30" t="s">
        <v>77</v>
      </c>
      <c r="F121" s="39" t="s">
        <v>1476</v>
      </c>
      <c r="G121" s="39" t="s">
        <v>25</v>
      </c>
      <c r="H121" s="39" t="s">
        <v>36</v>
      </c>
      <c r="I121" s="42" t="s">
        <v>37</v>
      </c>
      <c r="J121" s="30" t="s">
        <v>36</v>
      </c>
      <c r="K121" s="30" t="s">
        <v>38</v>
      </c>
      <c r="L121" s="39" t="s">
        <v>506</v>
      </c>
      <c r="M121" s="30" t="s">
        <v>507</v>
      </c>
      <c r="N121" s="44" t="s">
        <v>31</v>
      </c>
    </row>
    <row r="122" spans="1:15" ht="51.75" customHeight="1" x14ac:dyDescent="0.25">
      <c r="A122" s="30">
        <v>230</v>
      </c>
      <c r="B122" s="39" t="s">
        <v>508</v>
      </c>
      <c r="C122" s="30">
        <v>10451</v>
      </c>
      <c r="D122" s="39" t="s">
        <v>174</v>
      </c>
      <c r="E122" s="30" t="s">
        <v>77</v>
      </c>
      <c r="F122" s="39" t="s">
        <v>1476</v>
      </c>
      <c r="G122" s="39" t="s">
        <v>25</v>
      </c>
      <c r="H122" s="30" t="s">
        <v>36</v>
      </c>
      <c r="I122" s="42" t="s">
        <v>27</v>
      </c>
      <c r="J122" s="30" t="s">
        <v>26</v>
      </c>
      <c r="K122" s="30" t="s">
        <v>28</v>
      </c>
      <c r="L122" s="39" t="s">
        <v>509</v>
      </c>
      <c r="M122" s="30" t="s">
        <v>510</v>
      </c>
      <c r="N122" s="44" t="s">
        <v>31</v>
      </c>
    </row>
    <row r="123" spans="1:15" ht="44.25" customHeight="1" x14ac:dyDescent="0.25">
      <c r="A123" s="30">
        <v>232</v>
      </c>
      <c r="B123" s="39" t="s">
        <v>511</v>
      </c>
      <c r="E123" s="39" t="s">
        <v>164</v>
      </c>
      <c r="F123" s="39" t="s">
        <v>103</v>
      </c>
      <c r="G123" s="39" t="s">
        <v>113</v>
      </c>
      <c r="H123" s="39" t="s">
        <v>113</v>
      </c>
      <c r="I123" s="42" t="s">
        <v>37</v>
      </c>
      <c r="J123" s="30" t="s">
        <v>36</v>
      </c>
      <c r="K123" s="30" t="s">
        <v>200</v>
      </c>
      <c r="L123" s="39" t="s">
        <v>512</v>
      </c>
      <c r="M123" s="30" t="s">
        <v>513</v>
      </c>
      <c r="N123" s="30" t="s">
        <v>31</v>
      </c>
    </row>
    <row r="124" spans="1:15" ht="44.25" customHeight="1" x14ac:dyDescent="0.25">
      <c r="A124" s="30">
        <v>233</v>
      </c>
      <c r="B124" s="39" t="s">
        <v>514</v>
      </c>
      <c r="C124" s="39"/>
      <c r="E124" s="39" t="s">
        <v>164</v>
      </c>
      <c r="F124" s="39" t="s">
        <v>103</v>
      </c>
      <c r="G124" s="39" t="s">
        <v>113</v>
      </c>
      <c r="H124" s="39" t="s">
        <v>113</v>
      </c>
      <c r="I124" s="40" t="s">
        <v>37</v>
      </c>
      <c r="J124" s="30" t="s">
        <v>36</v>
      </c>
      <c r="K124" s="39" t="s">
        <v>200</v>
      </c>
      <c r="L124" s="39" t="s">
        <v>515</v>
      </c>
      <c r="M124" s="39" t="s">
        <v>516</v>
      </c>
      <c r="N124" s="30" t="s">
        <v>31</v>
      </c>
    </row>
    <row r="125" spans="1:15" ht="189.75" customHeight="1" x14ac:dyDescent="0.25">
      <c r="A125" s="30">
        <v>235</v>
      </c>
      <c r="B125" s="39" t="s">
        <v>517</v>
      </c>
      <c r="C125" s="50">
        <v>10015</v>
      </c>
      <c r="D125" s="50" t="s">
        <v>101</v>
      </c>
      <c r="E125" s="39" t="s">
        <v>164</v>
      </c>
      <c r="F125" s="39" t="s">
        <v>103</v>
      </c>
      <c r="G125" s="39" t="s">
        <v>113</v>
      </c>
      <c r="H125" s="39" t="s">
        <v>113</v>
      </c>
      <c r="I125" s="40" t="s">
        <v>37</v>
      </c>
      <c r="J125" s="30" t="s">
        <v>36</v>
      </c>
      <c r="K125" s="39" t="s">
        <v>200</v>
      </c>
      <c r="L125" s="39" t="s">
        <v>518</v>
      </c>
      <c r="M125" s="39" t="s">
        <v>519</v>
      </c>
      <c r="N125" s="30" t="s">
        <v>31</v>
      </c>
    </row>
    <row r="126" spans="1:15" ht="42" customHeight="1" x14ac:dyDescent="0.25">
      <c r="A126" s="30">
        <v>236</v>
      </c>
      <c r="B126" s="39" t="s">
        <v>520</v>
      </c>
      <c r="C126" s="50">
        <v>10016</v>
      </c>
      <c r="D126" s="50" t="s">
        <v>101</v>
      </c>
      <c r="E126" s="30" t="s">
        <v>77</v>
      </c>
      <c r="F126" s="39" t="s">
        <v>103</v>
      </c>
      <c r="G126" s="39" t="s">
        <v>113</v>
      </c>
      <c r="H126" s="39" t="s">
        <v>113</v>
      </c>
      <c r="I126" s="40" t="s">
        <v>37</v>
      </c>
      <c r="J126" s="30" t="s">
        <v>36</v>
      </c>
      <c r="K126" s="39" t="s">
        <v>170</v>
      </c>
      <c r="L126" s="39" t="s">
        <v>521</v>
      </c>
      <c r="M126" s="39" t="s">
        <v>522</v>
      </c>
      <c r="N126" s="30" t="s">
        <v>31</v>
      </c>
    </row>
    <row r="127" spans="1:15" ht="90.75" customHeight="1" x14ac:dyDescent="0.25">
      <c r="A127" s="30">
        <v>237</v>
      </c>
      <c r="B127" s="39" t="s">
        <v>523</v>
      </c>
      <c r="C127" s="43" t="s">
        <v>524</v>
      </c>
      <c r="D127" s="50" t="s">
        <v>101</v>
      </c>
      <c r="E127" s="30" t="s">
        <v>77</v>
      </c>
      <c r="F127" s="39" t="s">
        <v>103</v>
      </c>
      <c r="G127" s="39" t="s">
        <v>113</v>
      </c>
      <c r="H127" s="39" t="s">
        <v>113</v>
      </c>
      <c r="I127" s="40" t="s">
        <v>37</v>
      </c>
      <c r="J127" s="30" t="s">
        <v>36</v>
      </c>
      <c r="K127" s="39" t="s">
        <v>170</v>
      </c>
      <c r="L127" s="39" t="s">
        <v>525</v>
      </c>
      <c r="M127" s="39" t="s">
        <v>526</v>
      </c>
      <c r="N127" s="30" t="s">
        <v>31</v>
      </c>
      <c r="O127" s="30"/>
    </row>
    <row r="128" spans="1:15" ht="107.25" customHeight="1" x14ac:dyDescent="0.25">
      <c r="A128" s="30">
        <v>238</v>
      </c>
      <c r="B128" s="30" t="s">
        <v>527</v>
      </c>
      <c r="C128" s="30" t="s">
        <v>528</v>
      </c>
      <c r="D128" s="50" t="s">
        <v>101</v>
      </c>
      <c r="E128" s="30" t="s">
        <v>77</v>
      </c>
      <c r="F128" s="39" t="s">
        <v>103</v>
      </c>
      <c r="G128" s="39" t="s">
        <v>113</v>
      </c>
      <c r="H128" s="39" t="s">
        <v>113</v>
      </c>
      <c r="I128" s="42" t="s">
        <v>27</v>
      </c>
      <c r="J128" s="30" t="s">
        <v>36</v>
      </c>
      <c r="K128" s="30" t="s">
        <v>480</v>
      </c>
      <c r="L128" s="51" t="s">
        <v>529</v>
      </c>
      <c r="M128" s="30" t="s">
        <v>530</v>
      </c>
      <c r="N128" s="30" t="s">
        <v>31</v>
      </c>
      <c r="O128" s="30"/>
    </row>
    <row r="129" spans="1:15" ht="84.75" customHeight="1" x14ac:dyDescent="0.25">
      <c r="A129" s="30">
        <v>240</v>
      </c>
      <c r="B129" s="39" t="s">
        <v>531</v>
      </c>
      <c r="C129" s="39" t="s">
        <v>532</v>
      </c>
      <c r="D129" s="39" t="s">
        <v>101</v>
      </c>
      <c r="E129" s="39" t="s">
        <v>164</v>
      </c>
      <c r="F129" s="39" t="s">
        <v>103</v>
      </c>
      <c r="G129" s="39" t="s">
        <v>113</v>
      </c>
      <c r="H129" s="39" t="s">
        <v>113</v>
      </c>
      <c r="I129" s="42" t="s">
        <v>37</v>
      </c>
      <c r="J129" s="30" t="s">
        <v>36</v>
      </c>
      <c r="K129" s="30" t="s">
        <v>200</v>
      </c>
      <c r="L129" s="39" t="s">
        <v>533</v>
      </c>
      <c r="M129" s="39" t="s">
        <v>534</v>
      </c>
      <c r="N129" s="44" t="s">
        <v>31</v>
      </c>
    </row>
    <row r="130" spans="1:15" ht="113.25" customHeight="1" x14ac:dyDescent="0.25">
      <c r="A130" s="30">
        <v>241</v>
      </c>
      <c r="B130" s="39" t="s">
        <v>535</v>
      </c>
      <c r="C130" s="39" t="s">
        <v>536</v>
      </c>
      <c r="D130" s="39" t="s">
        <v>355</v>
      </c>
      <c r="E130" s="39" t="s">
        <v>102</v>
      </c>
      <c r="F130" s="39" t="s">
        <v>103</v>
      </c>
      <c r="G130" s="39" t="s">
        <v>113</v>
      </c>
      <c r="H130" s="39" t="s">
        <v>113</v>
      </c>
      <c r="I130" s="42" t="s">
        <v>27</v>
      </c>
      <c r="J130" s="30" t="s">
        <v>36</v>
      </c>
      <c r="K130" s="30" t="s">
        <v>480</v>
      </c>
      <c r="L130" s="39" t="s">
        <v>537</v>
      </c>
      <c r="M130" s="39" t="s">
        <v>538</v>
      </c>
      <c r="N130" s="30" t="s">
        <v>31</v>
      </c>
    </row>
    <row r="131" spans="1:15" ht="117.75" customHeight="1" x14ac:dyDescent="0.25">
      <c r="A131" s="30">
        <v>242</v>
      </c>
      <c r="B131" s="39" t="s">
        <v>539</v>
      </c>
      <c r="C131" s="39" t="s">
        <v>540</v>
      </c>
      <c r="D131" s="39" t="s">
        <v>174</v>
      </c>
      <c r="E131" s="30" t="s">
        <v>77</v>
      </c>
      <c r="F131" s="39" t="s">
        <v>1476</v>
      </c>
      <c r="G131" s="39" t="s">
        <v>25</v>
      </c>
      <c r="H131" s="39" t="s">
        <v>36</v>
      </c>
      <c r="I131" s="40" t="s">
        <v>27</v>
      </c>
      <c r="J131" s="30" t="s">
        <v>36</v>
      </c>
      <c r="K131" s="39" t="s">
        <v>28</v>
      </c>
      <c r="L131" s="39" t="s">
        <v>541</v>
      </c>
      <c r="M131" s="39" t="s">
        <v>542</v>
      </c>
      <c r="N131" s="30" t="s">
        <v>31</v>
      </c>
    </row>
    <row r="132" spans="1:15" ht="301.5" customHeight="1" x14ac:dyDescent="0.25">
      <c r="A132" s="30">
        <v>243</v>
      </c>
      <c r="B132" s="39" t="s">
        <v>543</v>
      </c>
      <c r="C132" s="39" t="s">
        <v>544</v>
      </c>
      <c r="D132" s="39" t="s">
        <v>174</v>
      </c>
      <c r="E132" s="30" t="s">
        <v>77</v>
      </c>
      <c r="F132" s="39" t="s">
        <v>1476</v>
      </c>
      <c r="G132" s="39" t="s">
        <v>25</v>
      </c>
      <c r="H132" s="39" t="s">
        <v>36</v>
      </c>
      <c r="I132" s="40" t="s">
        <v>27</v>
      </c>
      <c r="J132" s="30" t="s">
        <v>36</v>
      </c>
      <c r="K132" s="39" t="s">
        <v>28</v>
      </c>
      <c r="L132" s="39" t="s">
        <v>545</v>
      </c>
      <c r="M132" s="48" t="s">
        <v>546</v>
      </c>
      <c r="N132" s="30" t="s">
        <v>31</v>
      </c>
    </row>
    <row r="133" spans="1:15" ht="288.75" customHeight="1" x14ac:dyDescent="0.25">
      <c r="A133" s="30">
        <v>244</v>
      </c>
      <c r="B133" s="39" t="s">
        <v>547</v>
      </c>
      <c r="C133" s="39" t="s">
        <v>548</v>
      </c>
      <c r="D133" s="39" t="s">
        <v>174</v>
      </c>
      <c r="E133" s="30" t="s">
        <v>77</v>
      </c>
      <c r="F133" s="39" t="s">
        <v>1476</v>
      </c>
      <c r="G133" s="39" t="s">
        <v>25</v>
      </c>
      <c r="H133" s="39" t="s">
        <v>36</v>
      </c>
      <c r="I133" s="40" t="s">
        <v>27</v>
      </c>
      <c r="J133" s="30" t="s">
        <v>36</v>
      </c>
      <c r="K133" s="39" t="s">
        <v>28</v>
      </c>
      <c r="L133" s="39" t="str">
        <f>"Pokud (10419) = ""NE"","&amp;CHAR(10)&amp;
"pak následující atributy nesmí nabývat hodnot:"&amp;CHAR(10)&amp;
"(10299), (10300), (10301), (10302), (10303), (10453), (10431), (10432), (10433), (10434), (10435), (10436), (10437), (10438), (10439), (10440), (10304), (10306)." &amp; CHAR(10) &amp;
"---"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"10306 Výše vyplaceného měsíčního daňového bonusu"  &amp; CHAR(10)&amp;
"10419 Prohlášení poplatníka daně z příjmů ze závislé činnosti"</f>
        <v>Pokud (10419) = "NE",
pak následující atributy nesmí nabývat hodnot:
(10299), (10300), (10301), (10302), (10303), (10453), (10431), (10432), (10433), (10434), (10435), (10436), (10437), (10438), (10439), (10440), (10304), (10306).
---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10306 Výše vyplaceného měsíčního daňového bonusu
10419 Prohlášení poplatníka daně z příjmů ze závislé činnosti</v>
      </c>
      <c r="M133" s="39" t="s">
        <v>549</v>
      </c>
      <c r="N133" s="30" t="s">
        <v>31</v>
      </c>
    </row>
    <row r="134" spans="1:15" ht="348" customHeight="1" x14ac:dyDescent="0.25">
      <c r="A134" s="30">
        <v>245</v>
      </c>
      <c r="B134" s="39" t="s">
        <v>550</v>
      </c>
      <c r="C134" s="39" t="s">
        <v>551</v>
      </c>
      <c r="D134" s="39" t="s">
        <v>174</v>
      </c>
      <c r="E134" s="30" t="s">
        <v>77</v>
      </c>
      <c r="F134" s="39" t="s">
        <v>1476</v>
      </c>
      <c r="G134" s="39" t="s">
        <v>113</v>
      </c>
      <c r="H134" s="39" t="s">
        <v>113</v>
      </c>
      <c r="I134" s="40" t="s">
        <v>27</v>
      </c>
      <c r="J134" s="30" t="s">
        <v>36</v>
      </c>
      <c r="K134" s="39" t="s">
        <v>28</v>
      </c>
      <c r="L134" s="39" t="str">
        <f>"Pokud má zaměstnavatel pouze jednu mzdovou účtarnu, tedy je počet variabilních symbolů (10221) = 1, pak platí následující kontrola:" &amp; CHAR(10) &amp;
"Když (10419) = ""NE"" a" &amp;CHAR(10)&amp;
"1a) ∑ všech (10535), kde součet všech DPP za zaměstnance u zaměstnavatele (které jsou definovány (10239) = ""T-ZC"") &lt; "&amp;('Parametrické konstanty'!D14)&amp; " a"&amp;CHAR(10)&amp;
"1b) ∑ všech (10535), které nejsou DPP (tj. (10239) se nerovná ""T-ZC"") &lt;  "&amp;('Parametrické konstanty'!D13)&amp;CHAR(10)&amp;
"pak následující atributy nesmí nabývat hodnot:"&amp;CHAR(10)&amp;
"(10297), (10298), (10299), (10300), (10301), (10302), (10303), (10453), (10431), (10432), (10433), (10434), (10435), (10436), (10437), (10438), (10439), (10440), (10304), (10305), (10306)." &amp; CHAR(10) &amp;
"---" &amp; CHAR(10)&amp;
"10297 Základ pro výpočet zálohy na daň" &amp; CHAR(10)&amp;
"10298 Vypočtená záloha na daň"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"10306 Výše vyplaceného měsíčního daňového bonusu"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"10305 Skutečně sražená záloha na daň po uplatnění slev" &amp; CHAR(10)&amp;
"10419 Prohlášení poplatníka daně z příjmů ze závislé činnosti" &amp; CHAR(10) &amp;
"10416 Zúčtovaný příjem - z toho odměny členů orgánů právnických osob, kteří jsou daňovými nerezidenty ČR" &amp; CHAR(10) &amp;
"10535 Základ pro výpočet daně" &amp; CHAR(10) &amp;
"10221 Variabilní symbol" &amp; CHAR(10) &amp;
"10239 Druh činnosti"</f>
        <v>Pokud má zaměstnavatel pouze jednu mzdovou účtarnu, tedy je počet variabilních symbolů (10221) = 1, pak platí následující kontrola:
Když (10419) = "NE" a
1a) ∑ všech (10535), kde součet všech DPP za zaměstnance u zaměstnavatele (které jsou definovány (10239) = "T-ZC") &lt; 12000 a
1b) ∑ všech (10535), které nejsou DPP (tj. (10239) se nerovná "T-ZC") &lt;  4500
pak následující atributy nesmí nabývat hodnot:
(10297), (10298), (10299), (10300), (10301), (10302), (10303), (10453), (10431), (10432), (10433), (10434), (10435), (10436), (10437), (10438), (10439), (10440), (10304), (10305), (10306).
---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10306 Výše vyplaceného měsíčního daňového bonusu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10419 Prohlášení poplatníka daně z příjmů ze závislé činnosti
10416 Zúčtovaný příjem - z toho odměny členů orgánů právnických osob, kteří jsou daňovými nerezidenty ČR
10535 Základ pro výpočet daně
10221 Variabilní symbol
10239 Druh činnosti</v>
      </c>
      <c r="M134" s="39" t="s">
        <v>552</v>
      </c>
      <c r="N134" s="30" t="s">
        <v>31</v>
      </c>
    </row>
    <row r="135" spans="1:15" ht="264" customHeight="1" x14ac:dyDescent="0.25">
      <c r="A135" s="30">
        <v>248</v>
      </c>
      <c r="B135" s="39" t="s">
        <v>553</v>
      </c>
      <c r="C135" s="39" t="s">
        <v>554</v>
      </c>
      <c r="D135" s="39" t="s">
        <v>174</v>
      </c>
      <c r="E135" s="30" t="s">
        <v>77</v>
      </c>
      <c r="F135" s="39" t="s">
        <v>1476</v>
      </c>
      <c r="G135" s="39" t="s">
        <v>25</v>
      </c>
      <c r="H135" s="39" t="s">
        <v>36</v>
      </c>
      <c r="I135" s="40" t="s">
        <v>37</v>
      </c>
      <c r="J135" s="30" t="s">
        <v>36</v>
      </c>
      <c r="K135" s="39" t="s">
        <v>38</v>
      </c>
      <c r="L135" s="39" t="s">
        <v>555</v>
      </c>
      <c r="M135" s="39" t="s">
        <v>556</v>
      </c>
      <c r="N135" s="30" t="s">
        <v>31</v>
      </c>
    </row>
    <row r="136" spans="1:15" ht="66.75" customHeight="1" x14ac:dyDescent="0.25">
      <c r="A136" s="30">
        <v>251</v>
      </c>
      <c r="B136" s="39" t="s">
        <v>557</v>
      </c>
      <c r="C136" s="30">
        <v>10228</v>
      </c>
      <c r="D136" s="39" t="s">
        <v>119</v>
      </c>
      <c r="E136" s="30" t="s">
        <v>77</v>
      </c>
      <c r="F136" s="39" t="s">
        <v>1474</v>
      </c>
      <c r="G136" s="39" t="s">
        <v>25</v>
      </c>
      <c r="H136" s="39" t="s">
        <v>36</v>
      </c>
      <c r="I136" s="40" t="s">
        <v>27</v>
      </c>
      <c r="J136" s="30" t="s">
        <v>36</v>
      </c>
      <c r="K136" s="39" t="s">
        <v>28</v>
      </c>
      <c r="L136" s="39" t="s">
        <v>558</v>
      </c>
      <c r="M136" s="39" t="s">
        <v>559</v>
      </c>
      <c r="N136" s="30" t="s">
        <v>31</v>
      </c>
      <c r="O136" s="39" t="s">
        <v>560</v>
      </c>
    </row>
    <row r="137" spans="1:15" ht="75" customHeight="1" x14ac:dyDescent="0.25">
      <c r="A137" s="30">
        <v>253</v>
      </c>
      <c r="B137" s="39" t="s">
        <v>561</v>
      </c>
      <c r="C137" s="30">
        <v>10228</v>
      </c>
      <c r="D137" s="39" t="s">
        <v>119</v>
      </c>
      <c r="E137" s="30" t="s">
        <v>77</v>
      </c>
      <c r="F137" s="39" t="s">
        <v>1474</v>
      </c>
      <c r="G137" s="39" t="s">
        <v>113</v>
      </c>
      <c r="H137" s="39" t="s">
        <v>113</v>
      </c>
      <c r="I137" s="40" t="s">
        <v>37</v>
      </c>
      <c r="J137" s="30" t="s">
        <v>36</v>
      </c>
      <c r="K137" s="39" t="s">
        <v>38</v>
      </c>
      <c r="L137" s="39" t="s">
        <v>562</v>
      </c>
      <c r="M137" s="39" t="s">
        <v>563</v>
      </c>
      <c r="N137" s="30" t="s">
        <v>31</v>
      </c>
      <c r="O137" s="39" t="s">
        <v>560</v>
      </c>
    </row>
    <row r="138" spans="1:15" ht="117" customHeight="1" x14ac:dyDescent="0.25">
      <c r="A138" s="30">
        <v>255</v>
      </c>
      <c r="B138" s="39" t="s">
        <v>565</v>
      </c>
      <c r="C138" s="30">
        <v>10495</v>
      </c>
      <c r="D138" s="39" t="s">
        <v>101</v>
      </c>
      <c r="E138" s="30" t="s">
        <v>77</v>
      </c>
      <c r="F138" s="39" t="s">
        <v>103</v>
      </c>
      <c r="G138" s="39" t="s">
        <v>25</v>
      </c>
      <c r="H138" s="39" t="s">
        <v>26</v>
      </c>
      <c r="I138" s="40" t="s">
        <v>113</v>
      </c>
      <c r="J138" s="40" t="s">
        <v>113</v>
      </c>
      <c r="K138" s="39"/>
      <c r="L138" s="39" t="s">
        <v>566</v>
      </c>
      <c r="M138" s="39" t="s">
        <v>567</v>
      </c>
      <c r="N138" s="30" t="s">
        <v>31</v>
      </c>
      <c r="O138" s="39" t="s">
        <v>568</v>
      </c>
    </row>
    <row r="139" spans="1:15" ht="105.75" customHeight="1" x14ac:dyDescent="0.25">
      <c r="A139" s="30">
        <v>258</v>
      </c>
      <c r="B139" s="39" t="s">
        <v>569</v>
      </c>
      <c r="C139" s="39" t="s">
        <v>570</v>
      </c>
      <c r="D139" s="39" t="s">
        <v>174</v>
      </c>
      <c r="E139" s="30" t="s">
        <v>77</v>
      </c>
      <c r="F139" s="39" t="s">
        <v>1477</v>
      </c>
      <c r="G139" s="39" t="s">
        <v>25</v>
      </c>
      <c r="H139" s="39" t="s">
        <v>36</v>
      </c>
      <c r="I139" s="40" t="s">
        <v>37</v>
      </c>
      <c r="J139" s="39" t="s">
        <v>36</v>
      </c>
      <c r="K139" s="39" t="s">
        <v>38</v>
      </c>
      <c r="L139" s="39" t="s">
        <v>571</v>
      </c>
      <c r="M139" s="39" t="s">
        <v>572</v>
      </c>
      <c r="N139" s="39" t="s">
        <v>31</v>
      </c>
    </row>
    <row r="140" spans="1:15" ht="93" customHeight="1" x14ac:dyDescent="0.25">
      <c r="A140" s="30">
        <v>259</v>
      </c>
      <c r="B140" s="39" t="s">
        <v>573</v>
      </c>
      <c r="C140" s="39" t="s">
        <v>574</v>
      </c>
      <c r="D140" s="39" t="s">
        <v>76</v>
      </c>
      <c r="E140" s="30" t="s">
        <v>77</v>
      </c>
      <c r="F140" s="39" t="s">
        <v>1474</v>
      </c>
      <c r="G140" s="39" t="s">
        <v>25</v>
      </c>
      <c r="H140" s="39" t="s">
        <v>36</v>
      </c>
      <c r="I140" s="40" t="s">
        <v>37</v>
      </c>
      <c r="J140" s="39" t="s">
        <v>36</v>
      </c>
      <c r="K140" s="39" t="s">
        <v>38</v>
      </c>
      <c r="L140" s="39" t="s">
        <v>575</v>
      </c>
      <c r="M140" s="39" t="s">
        <v>576</v>
      </c>
      <c r="N140" s="39" t="s">
        <v>31</v>
      </c>
    </row>
    <row r="141" spans="1:15" ht="66" customHeight="1" x14ac:dyDescent="0.25">
      <c r="A141" s="30">
        <v>260</v>
      </c>
      <c r="B141" s="39" t="s">
        <v>577</v>
      </c>
      <c r="C141" s="30">
        <v>10495</v>
      </c>
      <c r="D141" s="39" t="s">
        <v>101</v>
      </c>
      <c r="E141" s="30" t="s">
        <v>77</v>
      </c>
      <c r="F141" s="39" t="s">
        <v>103</v>
      </c>
      <c r="G141" s="39" t="s">
        <v>25</v>
      </c>
      <c r="H141" s="39" t="s">
        <v>36</v>
      </c>
      <c r="I141" s="40" t="s">
        <v>113</v>
      </c>
      <c r="J141" s="40" t="s">
        <v>113</v>
      </c>
      <c r="K141" s="39"/>
      <c r="L141" s="39" t="s">
        <v>578</v>
      </c>
      <c r="M141" s="39" t="s">
        <v>579</v>
      </c>
      <c r="N141" s="30" t="s">
        <v>31</v>
      </c>
      <c r="O141" s="39" t="s">
        <v>580</v>
      </c>
    </row>
    <row r="142" spans="1:15" ht="70.5" customHeight="1" x14ac:dyDescent="0.25">
      <c r="A142" s="30">
        <v>261</v>
      </c>
      <c r="B142" s="39" t="s">
        <v>581</v>
      </c>
      <c r="C142" s="30" t="s">
        <v>582</v>
      </c>
      <c r="D142" s="39" t="s">
        <v>119</v>
      </c>
      <c r="E142" s="39" t="s">
        <v>77</v>
      </c>
      <c r="F142" s="39" t="s">
        <v>103</v>
      </c>
      <c r="G142" s="39" t="s">
        <v>113</v>
      </c>
      <c r="H142" s="39" t="s">
        <v>113</v>
      </c>
      <c r="I142" s="40" t="s">
        <v>37</v>
      </c>
      <c r="J142" s="30" t="s">
        <v>36</v>
      </c>
      <c r="K142" s="39" t="s">
        <v>583</v>
      </c>
      <c r="L142" s="39" t="s">
        <v>584</v>
      </c>
      <c r="M142" s="39" t="s">
        <v>585</v>
      </c>
      <c r="N142" s="30" t="s">
        <v>31</v>
      </c>
      <c r="O142" s="39" t="s">
        <v>586</v>
      </c>
    </row>
    <row r="143" spans="1:15" ht="53.25" customHeight="1" x14ac:dyDescent="0.25">
      <c r="A143" s="30">
        <v>262</v>
      </c>
      <c r="B143" s="39" t="s">
        <v>587</v>
      </c>
      <c r="C143" s="30">
        <v>10228</v>
      </c>
      <c r="D143" s="39" t="s">
        <v>119</v>
      </c>
      <c r="E143" s="39" t="s">
        <v>77</v>
      </c>
      <c r="F143" s="39" t="s">
        <v>103</v>
      </c>
      <c r="G143" s="39" t="s">
        <v>113</v>
      </c>
      <c r="H143" s="39" t="s">
        <v>113</v>
      </c>
      <c r="I143" s="40" t="s">
        <v>37</v>
      </c>
      <c r="J143" s="30" t="s">
        <v>36</v>
      </c>
      <c r="K143" s="39" t="s">
        <v>583</v>
      </c>
      <c r="L143" s="39" t="s">
        <v>588</v>
      </c>
      <c r="M143" s="39" t="s">
        <v>589</v>
      </c>
      <c r="N143" s="30" t="s">
        <v>31</v>
      </c>
      <c r="O143" s="39" t="s">
        <v>590</v>
      </c>
    </row>
    <row r="144" spans="1:15" ht="45.75" customHeight="1" x14ac:dyDescent="0.25">
      <c r="A144" s="30">
        <v>263</v>
      </c>
      <c r="B144" s="39" t="s">
        <v>591</v>
      </c>
      <c r="C144" s="30">
        <v>10051</v>
      </c>
      <c r="D144" s="39" t="s">
        <v>112</v>
      </c>
      <c r="E144" s="39" t="s">
        <v>77</v>
      </c>
      <c r="F144" s="39" t="s">
        <v>103</v>
      </c>
      <c r="G144" s="39" t="s">
        <v>113</v>
      </c>
      <c r="H144" s="39" t="s">
        <v>113</v>
      </c>
      <c r="I144" s="40" t="s">
        <v>37</v>
      </c>
      <c r="J144" s="30" t="s">
        <v>36</v>
      </c>
      <c r="K144" s="39" t="s">
        <v>583</v>
      </c>
      <c r="L144" s="39" t="s">
        <v>592</v>
      </c>
      <c r="M144" s="39" t="s">
        <v>593</v>
      </c>
      <c r="N144" s="30" t="s">
        <v>31</v>
      </c>
      <c r="O144" s="39" t="s">
        <v>594</v>
      </c>
    </row>
    <row r="145" spans="1:15" ht="60.75" customHeight="1" x14ac:dyDescent="0.25">
      <c r="A145" s="30">
        <v>264</v>
      </c>
      <c r="B145" s="39" t="s">
        <v>595</v>
      </c>
      <c r="C145" s="39" t="s">
        <v>596</v>
      </c>
      <c r="D145" s="39" t="s">
        <v>112</v>
      </c>
      <c r="E145" s="39" t="s">
        <v>77</v>
      </c>
      <c r="F145" s="39" t="s">
        <v>103</v>
      </c>
      <c r="G145" s="39" t="s">
        <v>113</v>
      </c>
      <c r="H145" s="39" t="s">
        <v>113</v>
      </c>
      <c r="I145" s="40" t="s">
        <v>37</v>
      </c>
      <c r="J145" s="30" t="s">
        <v>36</v>
      </c>
      <c r="K145" s="39" t="s">
        <v>583</v>
      </c>
      <c r="L145" s="39" t="s">
        <v>597</v>
      </c>
      <c r="M145" s="30" t="s">
        <v>598</v>
      </c>
      <c r="N145" s="30" t="s">
        <v>31</v>
      </c>
      <c r="O145" s="39" t="s">
        <v>599</v>
      </c>
    </row>
    <row r="146" spans="1:15" ht="42.75" customHeight="1" x14ac:dyDescent="0.25">
      <c r="A146" s="30">
        <v>265</v>
      </c>
      <c r="B146" s="39" t="s">
        <v>600</v>
      </c>
      <c r="C146" s="30">
        <v>10440</v>
      </c>
      <c r="D146" s="39" t="s">
        <v>174</v>
      </c>
      <c r="E146" s="30" t="s">
        <v>77</v>
      </c>
      <c r="F146" s="39" t="s">
        <v>1476</v>
      </c>
      <c r="G146" s="39" t="s">
        <v>113</v>
      </c>
      <c r="H146" s="39" t="s">
        <v>113</v>
      </c>
      <c r="I146" s="42" t="s">
        <v>37</v>
      </c>
      <c r="J146" s="30" t="s">
        <v>36</v>
      </c>
      <c r="K146" s="30" t="s">
        <v>38</v>
      </c>
      <c r="L146" s="30" t="s">
        <v>601</v>
      </c>
      <c r="M146" s="30" t="str">
        <f>"Hodnota " &amp; B146 &amp; " neodpovídá číselníku."</f>
        <v>Hodnota Pořadí pro určení výše daňového zvýhodnění neodpovídá číselníku.</v>
      </c>
      <c r="N146" s="30" t="s">
        <v>31</v>
      </c>
    </row>
    <row r="147" spans="1:15" ht="161.25" customHeight="1" x14ac:dyDescent="0.25">
      <c r="A147" s="30">
        <v>267</v>
      </c>
      <c r="B147" s="39" t="s">
        <v>602</v>
      </c>
      <c r="C147" s="39" t="s">
        <v>603</v>
      </c>
      <c r="D147" s="39" t="s">
        <v>90</v>
      </c>
      <c r="E147" s="30" t="s">
        <v>77</v>
      </c>
      <c r="F147" s="39" t="s">
        <v>1475</v>
      </c>
      <c r="G147" s="39" t="s">
        <v>113</v>
      </c>
      <c r="H147" s="39" t="s">
        <v>113</v>
      </c>
      <c r="I147" s="40" t="s">
        <v>37</v>
      </c>
      <c r="J147" s="30" t="s">
        <v>36</v>
      </c>
      <c r="K147" s="39" t="s">
        <v>38</v>
      </c>
      <c r="L147" s="39" t="s">
        <v>604</v>
      </c>
      <c r="M147" s="39" t="s">
        <v>605</v>
      </c>
      <c r="N147" s="39" t="s">
        <v>31</v>
      </c>
    </row>
    <row r="148" spans="1:15" ht="87.75" customHeight="1" x14ac:dyDescent="0.25">
      <c r="A148" s="30">
        <v>269</v>
      </c>
      <c r="B148" s="30" t="s">
        <v>464</v>
      </c>
      <c r="C148" s="30" t="s">
        <v>606</v>
      </c>
      <c r="D148" s="39" t="s">
        <v>23</v>
      </c>
      <c r="E148" s="30" t="s">
        <v>24</v>
      </c>
      <c r="F148" s="39" t="s">
        <v>1474</v>
      </c>
      <c r="G148" s="39" t="s">
        <v>25</v>
      </c>
      <c r="H148" s="39" t="s">
        <v>26</v>
      </c>
      <c r="I148" s="42" t="s">
        <v>27</v>
      </c>
      <c r="J148" s="30" t="s">
        <v>26</v>
      </c>
      <c r="K148" s="30" t="s">
        <v>28</v>
      </c>
      <c r="L148" s="39" t="s">
        <v>607</v>
      </c>
      <c r="M148" s="30" t="s">
        <v>608</v>
      </c>
      <c r="N148" s="30" t="s">
        <v>31</v>
      </c>
    </row>
    <row r="149" spans="1:15" ht="131.25" customHeight="1" x14ac:dyDescent="0.25">
      <c r="A149" s="30">
        <v>270</v>
      </c>
      <c r="B149" s="39" t="s">
        <v>412</v>
      </c>
      <c r="C149" s="39" t="s">
        <v>609</v>
      </c>
      <c r="D149" s="39" t="s">
        <v>23</v>
      </c>
      <c r="E149" s="30" t="s">
        <v>35</v>
      </c>
      <c r="F149" s="39" t="s">
        <v>1474</v>
      </c>
      <c r="G149" s="39" t="s">
        <v>25</v>
      </c>
      <c r="H149" s="39" t="s">
        <v>36</v>
      </c>
      <c r="I149" s="42" t="s">
        <v>37</v>
      </c>
      <c r="J149" s="44" t="s">
        <v>36</v>
      </c>
      <c r="K149" s="30" t="s">
        <v>38</v>
      </c>
      <c r="L149" s="39" t="str">
        <f>"Pro (10545) platí:" &amp; CHAR(10)
&amp; "hodnota údaje je dána výrazem v absolutní hodnotě: |1 – ("&amp; ('Parametrické konstanty'!D7*100) &amp;" % údaje (10544) / údaj (10545))| &lt;= 0.01 nebo |"&amp; ('Parametrické konstanty'!D7*100) &amp;" % údaje (10544) – údaj (10545)| &lt;= 100;" &amp; CHAR(10) &amp; CHAR(10)
&amp; "tzn. akceptovány budou hodnoty, kdy úhrn slev na pojistném zaměstnanců (10545) je větší než "&amp; ('Parametrické konstanty'!D8*100) &amp;" % úhrnu vyměřovacích základů pojistného (10544)," &amp; CHAR(10)
&amp; "ale rozdíl částek je &lt;= 100 (obě podmínky musejí být porušeny současně, aby nebyl údaj akceptován) a zároveň musí platit (10545) ≥ "&amp; ('Parametrické konstanty'!D7*100) &amp;" % z (10544)" &amp; CHAR(10)
&amp; "---" &amp; CHAR(10)
&amp; "10545 Úhrn slev na pojistném zaměstnanců" &amp; CHAR(10)
&amp; "10544 Úhrn vyměřovacích základů zaměstnanců"</f>
        <v>Pro (10545) platí:
hodnota údaje je dána výrazem v absolutní hodnotě: |1 – (7.1 % údaje (10544) / údaj (10545))| &lt;= 0.01 nebo |7.1 % údaje (10544) – údaj (10545)| &lt;= 100;
tzn. akceptovány budou hodnoty, kdy úhrn slev na pojistném zaměstnanců (10545) je větší než 7.171 % úhrnu vyměřovacích základů pojistného (10544),
ale rozdíl částek je &lt;= 100 (obě podmínky musejí být porušeny současně, aby nebyl údaj akceptován) a zároveň musí platit (10545) ≥ 7.1 % z (10544)
---
10545 Úhrn slev na pojistném zaměstnanců
10544 Úhrn vyměřovacích základů zaměstnanců</v>
      </c>
      <c r="M149" s="39" t="s">
        <v>414</v>
      </c>
      <c r="N149" s="30" t="s">
        <v>31</v>
      </c>
    </row>
    <row r="150" spans="1:15" ht="74.25" customHeight="1" x14ac:dyDescent="0.25">
      <c r="A150" s="30">
        <v>271</v>
      </c>
      <c r="B150" s="39" t="s">
        <v>610</v>
      </c>
      <c r="C150" s="39" t="s">
        <v>611</v>
      </c>
      <c r="D150" s="39" t="s">
        <v>126</v>
      </c>
      <c r="E150" s="30" t="s">
        <v>77</v>
      </c>
      <c r="F150" s="39" t="s">
        <v>1474</v>
      </c>
      <c r="G150" s="39" t="s">
        <v>25</v>
      </c>
      <c r="H150" s="39" t="s">
        <v>36</v>
      </c>
      <c r="I150" s="40" t="s">
        <v>37</v>
      </c>
      <c r="J150" s="44" t="s">
        <v>36</v>
      </c>
      <c r="K150" s="39" t="s">
        <v>38</v>
      </c>
      <c r="L150" s="39" t="str">
        <f>"Pokud je (10477) &gt; " &amp; 'Parametrické konstanty'!D16 &amp; ",
pak (10546) nesmí být ""ANO""
---
10546 Sleva na pojistném zaměstnance
10477 Částka vyměřovacího základu zaměstnance, ze které je odváděno pojistné"</f>
        <v>Pokud je (10477) &gt; 48500,
pak (10546) nesmí být "ANO"
---
10546 Sleva na pojistném zaměstnance
10477 Částka vyměřovacího základu zaměstnance, ze které je odváděno pojistné</v>
      </c>
      <c r="M150" s="39" t="s">
        <v>612</v>
      </c>
      <c r="N150" s="30" t="s">
        <v>31</v>
      </c>
    </row>
    <row r="151" spans="1:15" ht="63.75" customHeight="1" x14ac:dyDescent="0.25">
      <c r="A151" s="30">
        <v>272</v>
      </c>
      <c r="B151" s="39" t="s">
        <v>613</v>
      </c>
      <c r="C151" s="39" t="s">
        <v>614</v>
      </c>
      <c r="D151" s="30" t="s">
        <v>126</v>
      </c>
      <c r="E151" s="30" t="s">
        <v>77</v>
      </c>
      <c r="F151" s="39" t="s">
        <v>1474</v>
      </c>
      <c r="G151" s="39" t="s">
        <v>25</v>
      </c>
      <c r="H151" s="39" t="s">
        <v>36</v>
      </c>
      <c r="I151" s="40" t="s">
        <v>37</v>
      </c>
      <c r="J151" s="44" t="s">
        <v>36</v>
      </c>
      <c r="K151" s="39" t="s">
        <v>38</v>
      </c>
      <c r="L151" s="39" t="s">
        <v>615</v>
      </c>
      <c r="M151" s="39" t="s">
        <v>457</v>
      </c>
      <c r="N151" s="30" t="s">
        <v>31</v>
      </c>
    </row>
    <row r="152" spans="1:15" ht="74.25" customHeight="1" x14ac:dyDescent="0.25">
      <c r="A152" s="30">
        <v>273</v>
      </c>
      <c r="B152" s="39" t="s">
        <v>616</v>
      </c>
      <c r="C152" s="39" t="s">
        <v>617</v>
      </c>
      <c r="D152" s="30" t="s">
        <v>126</v>
      </c>
      <c r="E152" s="30" t="s">
        <v>77</v>
      </c>
      <c r="F152" s="39" t="s">
        <v>1474</v>
      </c>
      <c r="G152" s="39" t="s">
        <v>25</v>
      </c>
      <c r="H152" s="39" t="s">
        <v>36</v>
      </c>
      <c r="I152" s="40" t="s">
        <v>37</v>
      </c>
      <c r="J152" s="44" t="s">
        <v>36</v>
      </c>
      <c r="K152" s="39" t="s">
        <v>38</v>
      </c>
      <c r="L152" s="39" t="s">
        <v>618</v>
      </c>
      <c r="M152" s="39" t="s">
        <v>619</v>
      </c>
      <c r="N152" s="30" t="s">
        <v>31</v>
      </c>
    </row>
    <row r="153" spans="1:15" ht="60.75" customHeight="1" x14ac:dyDescent="0.25">
      <c r="A153" s="30">
        <v>275</v>
      </c>
      <c r="B153" s="39" t="s">
        <v>620</v>
      </c>
      <c r="C153" s="39" t="s">
        <v>621</v>
      </c>
      <c r="D153" s="39" t="s">
        <v>126</v>
      </c>
      <c r="E153" s="30" t="s">
        <v>77</v>
      </c>
      <c r="F153" s="39" t="s">
        <v>1474</v>
      </c>
      <c r="G153" s="39" t="s">
        <v>25</v>
      </c>
      <c r="H153" s="39" t="s">
        <v>36</v>
      </c>
      <c r="I153" s="40" t="s">
        <v>37</v>
      </c>
      <c r="J153" s="44" t="s">
        <v>36</v>
      </c>
      <c r="K153" s="39" t="s">
        <v>38</v>
      </c>
      <c r="L153" s="39" t="s">
        <v>622</v>
      </c>
      <c r="M153" s="39" t="s">
        <v>623</v>
      </c>
      <c r="N153" s="30" t="s">
        <v>31</v>
      </c>
    </row>
    <row r="154" spans="1:15" ht="52.5" customHeight="1" x14ac:dyDescent="0.25">
      <c r="A154" s="30">
        <v>276</v>
      </c>
      <c r="B154" s="39" t="s">
        <v>258</v>
      </c>
      <c r="C154" s="30">
        <v>10426</v>
      </c>
      <c r="D154" s="39" t="s">
        <v>174</v>
      </c>
      <c r="E154" s="30" t="s">
        <v>77</v>
      </c>
      <c r="F154" s="39" t="s">
        <v>1476</v>
      </c>
      <c r="G154" s="39" t="s">
        <v>25</v>
      </c>
      <c r="H154" s="39" t="s">
        <v>36</v>
      </c>
      <c r="I154" s="40" t="s">
        <v>37</v>
      </c>
      <c r="J154" s="39" t="s">
        <v>36</v>
      </c>
      <c r="K154" s="39" t="s">
        <v>38</v>
      </c>
      <c r="L154" s="39" t="s">
        <v>624</v>
      </c>
      <c r="M154" s="30" t="s">
        <v>625</v>
      </c>
      <c r="N154" s="39" t="s">
        <v>31</v>
      </c>
    </row>
    <row r="155" spans="1:15" ht="49.5" customHeight="1" x14ac:dyDescent="0.25">
      <c r="A155" s="30">
        <v>277</v>
      </c>
      <c r="B155" s="39" t="s">
        <v>626</v>
      </c>
      <c r="C155" s="30" t="s">
        <v>627</v>
      </c>
      <c r="D155" s="39" t="s">
        <v>174</v>
      </c>
      <c r="E155" s="30" t="s">
        <v>77</v>
      </c>
      <c r="F155" s="39" t="s">
        <v>1476</v>
      </c>
      <c r="G155" s="39" t="s">
        <v>25</v>
      </c>
      <c r="H155" s="39" t="s">
        <v>36</v>
      </c>
      <c r="I155" s="42" t="s">
        <v>37</v>
      </c>
      <c r="J155" s="30" t="s">
        <v>36</v>
      </c>
      <c r="K155" s="30" t="s">
        <v>38</v>
      </c>
      <c r="L155" s="39" t="s">
        <v>628</v>
      </c>
      <c r="M155" s="30" t="s">
        <v>629</v>
      </c>
      <c r="N155" s="39" t="s">
        <v>31</v>
      </c>
    </row>
    <row r="156" spans="1:15" ht="81" customHeight="1" x14ac:dyDescent="0.25">
      <c r="A156" s="30">
        <v>278</v>
      </c>
      <c r="B156" s="39" t="s">
        <v>630</v>
      </c>
      <c r="C156" s="39" t="s">
        <v>631</v>
      </c>
      <c r="D156" s="39" t="s">
        <v>174</v>
      </c>
      <c r="E156" s="30" t="s">
        <v>77</v>
      </c>
      <c r="F156" s="39" t="s">
        <v>1476</v>
      </c>
      <c r="G156" s="39" t="s">
        <v>25</v>
      </c>
      <c r="H156" s="39" t="s">
        <v>36</v>
      </c>
      <c r="I156" s="40" t="s">
        <v>37</v>
      </c>
      <c r="J156" s="30" t="s">
        <v>36</v>
      </c>
      <c r="K156" s="39" t="s">
        <v>38</v>
      </c>
      <c r="L156" s="39" t="s">
        <v>632</v>
      </c>
      <c r="M156" s="39" t="s">
        <v>633</v>
      </c>
      <c r="N156" s="39" t="s">
        <v>31</v>
      </c>
    </row>
    <row r="157" spans="1:15" ht="63" customHeight="1" x14ac:dyDescent="0.25">
      <c r="A157" s="30">
        <v>280</v>
      </c>
      <c r="B157" s="30" t="s">
        <v>412</v>
      </c>
      <c r="C157" s="30" t="s">
        <v>634</v>
      </c>
      <c r="D157" s="39" t="s">
        <v>126</v>
      </c>
      <c r="E157" s="30" t="s">
        <v>77</v>
      </c>
      <c r="F157" s="39" t="s">
        <v>1474</v>
      </c>
      <c r="G157" s="39" t="s">
        <v>25</v>
      </c>
      <c r="H157" s="30" t="s">
        <v>26</v>
      </c>
      <c r="I157" s="42" t="s">
        <v>27</v>
      </c>
      <c r="J157" s="30" t="s">
        <v>26</v>
      </c>
      <c r="K157" s="30" t="s">
        <v>28</v>
      </c>
      <c r="L157" s="30" t="s">
        <v>635</v>
      </c>
      <c r="M157" s="30" t="s">
        <v>460</v>
      </c>
      <c r="N157" s="44" t="s">
        <v>31</v>
      </c>
    </row>
    <row r="158" spans="1:15" ht="150.75" customHeight="1" x14ac:dyDescent="0.25">
      <c r="A158" s="30">
        <v>282</v>
      </c>
      <c r="B158" s="39" t="s">
        <v>636</v>
      </c>
      <c r="C158" s="39" t="s">
        <v>637</v>
      </c>
      <c r="D158" s="39" t="s">
        <v>76</v>
      </c>
      <c r="E158" s="30" t="s">
        <v>77</v>
      </c>
      <c r="F158" s="39" t="s">
        <v>1475</v>
      </c>
      <c r="G158" s="39" t="s">
        <v>25</v>
      </c>
      <c r="H158" s="39" t="s">
        <v>36</v>
      </c>
      <c r="I158" s="40" t="s">
        <v>37</v>
      </c>
      <c r="J158" s="30" t="s">
        <v>36</v>
      </c>
      <c r="K158" s="39" t="s">
        <v>38</v>
      </c>
      <c r="L158" s="39" t="s">
        <v>638</v>
      </c>
      <c r="M158" s="30" t="s">
        <v>639</v>
      </c>
      <c r="N158" s="39" t="s">
        <v>31</v>
      </c>
    </row>
    <row r="159" spans="1:15" ht="213.75" customHeight="1" x14ac:dyDescent="0.25">
      <c r="A159" s="30">
        <v>283</v>
      </c>
      <c r="B159" s="39" t="s">
        <v>640</v>
      </c>
      <c r="C159" s="30" t="s">
        <v>641</v>
      </c>
      <c r="D159" s="39" t="s">
        <v>174</v>
      </c>
      <c r="E159" s="30" t="s">
        <v>77</v>
      </c>
      <c r="F159" s="39" t="s">
        <v>1476</v>
      </c>
      <c r="G159" s="39" t="s">
        <v>25</v>
      </c>
      <c r="H159" s="39" t="s">
        <v>36</v>
      </c>
      <c r="I159" s="40" t="s">
        <v>37</v>
      </c>
      <c r="J159" s="30" t="s">
        <v>36</v>
      </c>
      <c r="K159" s="39" t="s">
        <v>38</v>
      </c>
      <c r="L159" s="39" t="s">
        <v>642</v>
      </c>
      <c r="M159" s="39" t="s">
        <v>643</v>
      </c>
      <c r="N159" s="39" t="s">
        <v>31</v>
      </c>
    </row>
    <row r="160" spans="1:15" ht="171.75" customHeight="1" x14ac:dyDescent="0.25">
      <c r="A160" s="30">
        <v>284</v>
      </c>
      <c r="B160" s="39" t="s">
        <v>644</v>
      </c>
      <c r="C160" s="39" t="s">
        <v>645</v>
      </c>
      <c r="D160" s="39" t="s">
        <v>126</v>
      </c>
      <c r="E160" s="30" t="s">
        <v>77</v>
      </c>
      <c r="F160" s="39" t="s">
        <v>1474</v>
      </c>
      <c r="G160" s="39" t="s">
        <v>25</v>
      </c>
      <c r="H160" s="39" t="s">
        <v>36</v>
      </c>
      <c r="I160" s="40" t="s">
        <v>37</v>
      </c>
      <c r="J160" s="30" t="s">
        <v>36</v>
      </c>
      <c r="K160" s="39" t="s">
        <v>38</v>
      </c>
      <c r="L160" s="39" t="s">
        <v>646</v>
      </c>
      <c r="M160" s="39" t="s">
        <v>647</v>
      </c>
      <c r="N160" s="39" t="s">
        <v>31</v>
      </c>
    </row>
    <row r="161" spans="1:15" ht="188.25" customHeight="1" x14ac:dyDescent="0.25">
      <c r="A161" s="30">
        <v>286</v>
      </c>
      <c r="B161" s="39" t="s">
        <v>648</v>
      </c>
      <c r="C161" s="39" t="s">
        <v>649</v>
      </c>
      <c r="D161" s="39" t="s">
        <v>76</v>
      </c>
      <c r="E161" s="30" t="s">
        <v>77</v>
      </c>
      <c r="F161" s="39" t="s">
        <v>1475</v>
      </c>
      <c r="G161" s="39" t="s">
        <v>25</v>
      </c>
      <c r="H161" s="39" t="s">
        <v>36</v>
      </c>
      <c r="I161" s="40" t="s">
        <v>37</v>
      </c>
      <c r="J161" s="30" t="s">
        <v>36</v>
      </c>
      <c r="K161" s="39" t="s">
        <v>38</v>
      </c>
      <c r="L161" s="39" t="s">
        <v>650</v>
      </c>
      <c r="M161" s="39" t="s">
        <v>651</v>
      </c>
      <c r="N161" s="39" t="s">
        <v>31</v>
      </c>
    </row>
    <row r="162" spans="1:15" ht="123" customHeight="1" x14ac:dyDescent="0.25">
      <c r="A162" s="30">
        <v>289</v>
      </c>
      <c r="B162" s="39" t="s">
        <v>652</v>
      </c>
      <c r="C162" s="39" t="s">
        <v>653</v>
      </c>
      <c r="D162" s="39" t="s">
        <v>126</v>
      </c>
      <c r="E162" s="39" t="s">
        <v>35</v>
      </c>
      <c r="F162" s="39" t="s">
        <v>1474</v>
      </c>
      <c r="G162" s="39" t="s">
        <v>113</v>
      </c>
      <c r="H162" s="39" t="s">
        <v>113</v>
      </c>
      <c r="I162" s="39" t="s">
        <v>27</v>
      </c>
      <c r="J162" s="30" t="s">
        <v>26</v>
      </c>
      <c r="K162" s="39" t="s">
        <v>28</v>
      </c>
      <c r="L162" s="39" t="s">
        <v>654</v>
      </c>
      <c r="M162" s="39" t="s">
        <v>655</v>
      </c>
      <c r="N162" s="39" t="s">
        <v>31</v>
      </c>
    </row>
    <row r="163" spans="1:15" ht="138" customHeight="1" x14ac:dyDescent="0.25">
      <c r="A163" s="30">
        <v>290</v>
      </c>
      <c r="B163" s="39" t="s">
        <v>656</v>
      </c>
      <c r="C163" s="39" t="s">
        <v>657</v>
      </c>
      <c r="D163" s="39" t="s">
        <v>23</v>
      </c>
      <c r="E163" s="39" t="s">
        <v>35</v>
      </c>
      <c r="F163" s="39" t="s">
        <v>1474</v>
      </c>
      <c r="G163" s="39" t="s">
        <v>113</v>
      </c>
      <c r="H163" s="39" t="s">
        <v>113</v>
      </c>
      <c r="I163" s="39" t="s">
        <v>27</v>
      </c>
      <c r="J163" s="30" t="s">
        <v>26</v>
      </c>
      <c r="K163" s="39" t="s">
        <v>28</v>
      </c>
      <c r="L163" s="39" t="s">
        <v>658</v>
      </c>
      <c r="M163" s="39" t="s">
        <v>659</v>
      </c>
      <c r="N163" s="39" t="s">
        <v>31</v>
      </c>
    </row>
    <row r="164" spans="1:15" ht="383.25" customHeight="1" x14ac:dyDescent="0.25">
      <c r="A164" s="30">
        <v>291</v>
      </c>
      <c r="B164" s="39" t="s">
        <v>660</v>
      </c>
      <c r="C164" s="39" t="s">
        <v>661</v>
      </c>
      <c r="D164" s="39" t="s">
        <v>126</v>
      </c>
      <c r="E164" s="39" t="s">
        <v>35</v>
      </c>
      <c r="F164" s="39" t="s">
        <v>662</v>
      </c>
      <c r="G164" s="39" t="s">
        <v>113</v>
      </c>
      <c r="H164" s="39" t="s">
        <v>113</v>
      </c>
      <c r="I164" s="39" t="s">
        <v>27</v>
      </c>
      <c r="J164" s="30" t="s">
        <v>26</v>
      </c>
      <c r="K164" s="39" t="s">
        <v>28</v>
      </c>
      <c r="L164" s="95" t="s">
        <v>663</v>
      </c>
      <c r="M164" s="39" t="s">
        <v>664</v>
      </c>
      <c r="N164" s="39" t="s">
        <v>31</v>
      </c>
      <c r="O164" s="39" t="s">
        <v>665</v>
      </c>
    </row>
    <row r="165" spans="1:15" ht="281.25" customHeight="1" x14ac:dyDescent="0.25">
      <c r="A165" s="30">
        <v>292</v>
      </c>
      <c r="B165" s="39" t="s">
        <v>666</v>
      </c>
      <c r="C165" s="39" t="s">
        <v>667</v>
      </c>
      <c r="D165" s="39" t="s">
        <v>174</v>
      </c>
      <c r="E165" s="30" t="s">
        <v>77</v>
      </c>
      <c r="F165" s="39" t="s">
        <v>1476</v>
      </c>
      <c r="G165" s="39" t="s">
        <v>25</v>
      </c>
      <c r="H165" s="39" t="s">
        <v>36</v>
      </c>
      <c r="I165" s="40" t="s">
        <v>37</v>
      </c>
      <c r="J165" s="30" t="s">
        <v>36</v>
      </c>
      <c r="K165" s="39" t="s">
        <v>38</v>
      </c>
      <c r="L165" s="39" t="s">
        <v>668</v>
      </c>
      <c r="M165" s="39" t="s">
        <v>669</v>
      </c>
      <c r="N165" s="39" t="s">
        <v>31</v>
      </c>
    </row>
    <row r="166" spans="1:15" ht="95.25" customHeight="1" x14ac:dyDescent="0.25">
      <c r="A166" s="30">
        <v>293</v>
      </c>
      <c r="B166" s="39" t="s">
        <v>670</v>
      </c>
      <c r="C166" s="39" t="s">
        <v>671</v>
      </c>
      <c r="D166" s="39" t="s">
        <v>309</v>
      </c>
      <c r="E166" s="30" t="s">
        <v>77</v>
      </c>
      <c r="F166" s="39" t="s">
        <v>1474</v>
      </c>
      <c r="G166" s="39" t="s">
        <v>25</v>
      </c>
      <c r="H166" s="39" t="s">
        <v>36</v>
      </c>
      <c r="I166" s="39" t="s">
        <v>37</v>
      </c>
      <c r="J166" s="39" t="s">
        <v>36</v>
      </c>
      <c r="K166" s="39" t="s">
        <v>38</v>
      </c>
      <c r="L166" s="39" t="s">
        <v>672</v>
      </c>
      <c r="M166" s="30" t="s">
        <v>673</v>
      </c>
      <c r="N166" s="39" t="s">
        <v>31</v>
      </c>
    </row>
    <row r="167" spans="1:15" ht="60.75" customHeight="1" x14ac:dyDescent="0.25">
      <c r="A167" s="30">
        <v>296</v>
      </c>
      <c r="B167" s="39" t="s">
        <v>674</v>
      </c>
      <c r="C167" s="39" t="s">
        <v>675</v>
      </c>
      <c r="D167" s="39" t="s">
        <v>126</v>
      </c>
      <c r="E167" s="30" t="s">
        <v>77</v>
      </c>
      <c r="F167" s="39" t="s">
        <v>1474</v>
      </c>
      <c r="G167" s="39" t="s">
        <v>25</v>
      </c>
      <c r="H167" s="39" t="s">
        <v>36</v>
      </c>
      <c r="I167" s="40" t="s">
        <v>27</v>
      </c>
      <c r="J167" s="39" t="s">
        <v>36</v>
      </c>
      <c r="K167" s="39" t="s">
        <v>28</v>
      </c>
      <c r="L167" s="39" t="s">
        <v>676</v>
      </c>
      <c r="M167" s="39" t="s">
        <v>677</v>
      </c>
      <c r="N167" s="30" t="s">
        <v>31</v>
      </c>
    </row>
    <row r="168" spans="1:15" ht="64.5" customHeight="1" x14ac:dyDescent="0.25">
      <c r="A168" s="30">
        <v>297</v>
      </c>
      <c r="B168" s="39" t="s">
        <v>678</v>
      </c>
      <c r="C168" s="39" t="s">
        <v>679</v>
      </c>
      <c r="D168" s="39" t="s">
        <v>23</v>
      </c>
      <c r="E168" s="39" t="s">
        <v>35</v>
      </c>
      <c r="F168" s="39" t="s">
        <v>1474</v>
      </c>
      <c r="G168" s="39" t="s">
        <v>25</v>
      </c>
      <c r="H168" s="39" t="s">
        <v>26</v>
      </c>
      <c r="I168" s="40" t="s">
        <v>27</v>
      </c>
      <c r="J168" s="39" t="s">
        <v>26</v>
      </c>
      <c r="K168" s="39" t="s">
        <v>28</v>
      </c>
      <c r="L168" s="39" t="s">
        <v>680</v>
      </c>
      <c r="M168" s="39" t="s">
        <v>681</v>
      </c>
      <c r="N168" s="30" t="s">
        <v>40</v>
      </c>
    </row>
    <row r="169" spans="1:15" ht="78.75" customHeight="1" x14ac:dyDescent="0.25">
      <c r="A169" s="30">
        <v>298</v>
      </c>
      <c r="B169" s="39" t="s">
        <v>682</v>
      </c>
      <c r="C169" s="39" t="s">
        <v>683</v>
      </c>
      <c r="D169" s="39" t="s">
        <v>23</v>
      </c>
      <c r="E169" s="39" t="s">
        <v>35</v>
      </c>
      <c r="F169" s="39" t="s">
        <v>1474</v>
      </c>
      <c r="G169" s="39" t="s">
        <v>25</v>
      </c>
      <c r="H169" s="39" t="s">
        <v>26</v>
      </c>
      <c r="I169" s="40" t="s">
        <v>27</v>
      </c>
      <c r="J169" s="39" t="s">
        <v>26</v>
      </c>
      <c r="K169" s="39" t="s">
        <v>28</v>
      </c>
      <c r="L169" s="39" t="s">
        <v>684</v>
      </c>
      <c r="M169" s="39" t="s">
        <v>685</v>
      </c>
      <c r="N169" s="30" t="s">
        <v>31</v>
      </c>
    </row>
    <row r="170" spans="1:15" ht="93.75" customHeight="1" x14ac:dyDescent="0.25">
      <c r="A170" s="30">
        <v>299</v>
      </c>
      <c r="B170" s="39" t="s">
        <v>686</v>
      </c>
      <c r="C170" s="39" t="s">
        <v>687</v>
      </c>
      <c r="D170" s="39" t="s">
        <v>126</v>
      </c>
      <c r="E170" s="30" t="s">
        <v>77</v>
      </c>
      <c r="F170" s="39" t="s">
        <v>1474</v>
      </c>
      <c r="G170" s="39" t="s">
        <v>25</v>
      </c>
      <c r="H170" s="39" t="s">
        <v>36</v>
      </c>
      <c r="I170" s="40" t="s">
        <v>37</v>
      </c>
      <c r="J170" s="39" t="s">
        <v>36</v>
      </c>
      <c r="K170" s="39" t="s">
        <v>38</v>
      </c>
      <c r="L170" s="39" t="s">
        <v>688</v>
      </c>
      <c r="M170" s="39" t="s">
        <v>689</v>
      </c>
      <c r="N170" s="30" t="s">
        <v>31</v>
      </c>
    </row>
    <row r="171" spans="1:15" ht="65.25" customHeight="1" x14ac:dyDescent="0.25">
      <c r="A171" s="30">
        <v>300</v>
      </c>
      <c r="B171" s="39" t="s">
        <v>690</v>
      </c>
      <c r="C171" s="30">
        <v>10015</v>
      </c>
      <c r="D171" s="50" t="s">
        <v>101</v>
      </c>
      <c r="E171" s="39" t="s">
        <v>164</v>
      </c>
      <c r="F171" s="39" t="s">
        <v>103</v>
      </c>
      <c r="G171" s="39" t="s">
        <v>113</v>
      </c>
      <c r="H171" s="39" t="s">
        <v>113</v>
      </c>
      <c r="I171" s="40" t="s">
        <v>37</v>
      </c>
      <c r="J171" s="39" t="s">
        <v>36</v>
      </c>
      <c r="K171" s="30" t="s">
        <v>200</v>
      </c>
      <c r="L171" s="52" t="s">
        <v>691</v>
      </c>
      <c r="M171" s="39" t="s">
        <v>692</v>
      </c>
      <c r="N171" s="30" t="s">
        <v>31</v>
      </c>
      <c r="O171" s="39" t="s">
        <v>693</v>
      </c>
    </row>
    <row r="172" spans="1:15" ht="65.25" customHeight="1" x14ac:dyDescent="0.25">
      <c r="A172" s="30">
        <v>301</v>
      </c>
      <c r="B172" s="39" t="s">
        <v>694</v>
      </c>
      <c r="C172" s="30">
        <v>10015</v>
      </c>
      <c r="D172" s="50" t="s">
        <v>101</v>
      </c>
      <c r="E172" s="39" t="s">
        <v>164</v>
      </c>
      <c r="F172" s="39" t="s">
        <v>103</v>
      </c>
      <c r="G172" s="39" t="s">
        <v>113</v>
      </c>
      <c r="H172" s="39" t="s">
        <v>113</v>
      </c>
      <c r="I172" s="40" t="s">
        <v>37</v>
      </c>
      <c r="J172" s="39" t="s">
        <v>36</v>
      </c>
      <c r="K172" s="39" t="s">
        <v>200</v>
      </c>
      <c r="L172" s="52" t="s">
        <v>695</v>
      </c>
      <c r="M172" s="39" t="s">
        <v>696</v>
      </c>
      <c r="N172" s="30" t="s">
        <v>31</v>
      </c>
      <c r="O172" s="39" t="s">
        <v>697</v>
      </c>
    </row>
    <row r="173" spans="1:15" ht="48.75" customHeight="1" x14ac:dyDescent="0.25">
      <c r="A173" s="30">
        <v>302</v>
      </c>
      <c r="B173" s="39" t="s">
        <v>698</v>
      </c>
      <c r="C173" s="30">
        <v>10492</v>
      </c>
      <c r="D173" s="39" t="s">
        <v>119</v>
      </c>
      <c r="E173" s="30" t="s">
        <v>77</v>
      </c>
      <c r="F173" s="39" t="s">
        <v>1477</v>
      </c>
      <c r="G173" s="39" t="s">
        <v>113</v>
      </c>
      <c r="H173" s="39" t="s">
        <v>113</v>
      </c>
      <c r="I173" s="42" t="s">
        <v>37</v>
      </c>
      <c r="J173" s="30" t="s">
        <v>36</v>
      </c>
      <c r="K173" s="30" t="s">
        <v>38</v>
      </c>
      <c r="L173" s="30" t="s">
        <v>699</v>
      </c>
      <c r="M173" s="30" t="str">
        <f>"Hodnota " &amp; B173 &amp; " neodpovídá číselníku."</f>
        <v>Hodnota Kód státu zahraniční právnické osoby nebo zahraniční fyzické osoby neodpovídá číselníku.</v>
      </c>
      <c r="N173" s="30" t="s">
        <v>31</v>
      </c>
    </row>
    <row r="174" spans="1:15" ht="62.25" customHeight="1" x14ac:dyDescent="0.25">
      <c r="A174" s="30">
        <v>303</v>
      </c>
      <c r="B174" s="39" t="s">
        <v>700</v>
      </c>
      <c r="C174" s="30">
        <v>10016</v>
      </c>
      <c r="D174" s="39" t="s">
        <v>163</v>
      </c>
      <c r="E174" s="30" t="s">
        <v>77</v>
      </c>
      <c r="F174" s="39" t="s">
        <v>103</v>
      </c>
      <c r="G174" s="39" t="s">
        <v>113</v>
      </c>
      <c r="H174" s="39" t="s">
        <v>113</v>
      </c>
      <c r="I174" s="42" t="s">
        <v>37</v>
      </c>
      <c r="J174" s="30" t="s">
        <v>36</v>
      </c>
      <c r="K174" s="39" t="s">
        <v>170</v>
      </c>
      <c r="L174" s="39" t="s">
        <v>701</v>
      </c>
      <c r="M174" s="39" t="s">
        <v>702</v>
      </c>
      <c r="N174" s="30" t="s">
        <v>31</v>
      </c>
    </row>
    <row r="175" spans="1:15" ht="69" customHeight="1" x14ac:dyDescent="0.25">
      <c r="A175" s="30">
        <v>304</v>
      </c>
      <c r="B175" s="48" t="s">
        <v>703</v>
      </c>
      <c r="C175" s="53">
        <v>10535</v>
      </c>
      <c r="D175" s="48" t="s">
        <v>195</v>
      </c>
      <c r="E175" s="30" t="s">
        <v>77</v>
      </c>
      <c r="F175" s="39" t="s">
        <v>1476</v>
      </c>
      <c r="G175" s="48" t="s">
        <v>25</v>
      </c>
      <c r="H175" s="39" t="s">
        <v>36</v>
      </c>
      <c r="I175" s="42" t="s">
        <v>37</v>
      </c>
      <c r="J175" s="53" t="s">
        <v>36</v>
      </c>
      <c r="K175" s="54" t="s">
        <v>38</v>
      </c>
      <c r="L175" s="48" t="s">
        <v>704</v>
      </c>
      <c r="M175" s="48" t="s">
        <v>705</v>
      </c>
      <c r="N175" s="53" t="s">
        <v>31</v>
      </c>
    </row>
    <row r="176" spans="1:15" ht="90.75" customHeight="1" x14ac:dyDescent="0.25">
      <c r="A176" s="30">
        <v>305</v>
      </c>
      <c r="B176" s="39" t="s">
        <v>706</v>
      </c>
      <c r="C176" s="30" t="s">
        <v>707</v>
      </c>
      <c r="D176" s="50" t="s">
        <v>101</v>
      </c>
      <c r="E176" s="39" t="s">
        <v>102</v>
      </c>
      <c r="F176" s="39" t="s">
        <v>103</v>
      </c>
      <c r="G176" s="39" t="s">
        <v>113</v>
      </c>
      <c r="H176" s="39" t="s">
        <v>113</v>
      </c>
      <c r="I176" s="40" t="s">
        <v>27</v>
      </c>
      <c r="J176" s="53" t="s">
        <v>36</v>
      </c>
      <c r="K176" s="39" t="s">
        <v>200</v>
      </c>
      <c r="L176" s="39" t="s">
        <v>708</v>
      </c>
      <c r="M176" s="39" t="s">
        <v>709</v>
      </c>
      <c r="N176" s="39" t="s">
        <v>31</v>
      </c>
      <c r="O176" s="39" t="s">
        <v>710</v>
      </c>
    </row>
    <row r="177" spans="1:15" ht="118.5" customHeight="1" x14ac:dyDescent="0.25">
      <c r="A177" s="30">
        <v>306</v>
      </c>
      <c r="B177" s="39" t="s">
        <v>711</v>
      </c>
      <c r="C177" s="30" t="s">
        <v>712</v>
      </c>
      <c r="D177" s="50" t="s">
        <v>101</v>
      </c>
      <c r="E177" s="39" t="s">
        <v>102</v>
      </c>
      <c r="F177" s="39" t="s">
        <v>103</v>
      </c>
      <c r="G177" s="39" t="s">
        <v>113</v>
      </c>
      <c r="H177" s="39" t="s">
        <v>113</v>
      </c>
      <c r="I177" s="40" t="s">
        <v>27</v>
      </c>
      <c r="J177" s="53" t="s">
        <v>36</v>
      </c>
      <c r="K177" s="39" t="s">
        <v>200</v>
      </c>
      <c r="L177" s="39" t="s">
        <v>713</v>
      </c>
      <c r="M177" s="39" t="s">
        <v>714</v>
      </c>
      <c r="N177" s="39" t="s">
        <v>31</v>
      </c>
      <c r="O177" s="39" t="s">
        <v>715</v>
      </c>
    </row>
    <row r="178" spans="1:15" ht="318" customHeight="1" x14ac:dyDescent="0.25">
      <c r="A178" s="30">
        <v>307</v>
      </c>
      <c r="B178" s="39" t="s">
        <v>716</v>
      </c>
      <c r="C178" s="39" t="s">
        <v>717</v>
      </c>
      <c r="D178" s="39" t="s">
        <v>126</v>
      </c>
      <c r="E178" s="30" t="s">
        <v>77</v>
      </c>
      <c r="F178" s="39" t="s">
        <v>103</v>
      </c>
      <c r="G178" s="48" t="s">
        <v>25</v>
      </c>
      <c r="H178" s="39" t="s">
        <v>36</v>
      </c>
      <c r="I178" s="42" t="s">
        <v>37</v>
      </c>
      <c r="J178" s="53" t="s">
        <v>36</v>
      </c>
      <c r="K178" s="30" t="s">
        <v>38</v>
      </c>
      <c r="L178" s="39" t="s">
        <v>718</v>
      </c>
      <c r="M178" s="39" t="s">
        <v>719</v>
      </c>
      <c r="N178" s="39" t="s">
        <v>31</v>
      </c>
      <c r="O178" s="39" t="s">
        <v>720</v>
      </c>
    </row>
    <row r="179" spans="1:15" ht="44.25" customHeight="1" x14ac:dyDescent="0.25">
      <c r="A179" s="30">
        <v>308</v>
      </c>
      <c r="B179" s="39" t="s">
        <v>721</v>
      </c>
      <c r="C179" s="30">
        <v>10007</v>
      </c>
      <c r="D179" s="50" t="s">
        <v>101</v>
      </c>
      <c r="E179" s="39" t="s">
        <v>164</v>
      </c>
      <c r="F179" s="39" t="s">
        <v>103</v>
      </c>
      <c r="G179" s="39" t="s">
        <v>113</v>
      </c>
      <c r="H179" s="39" t="s">
        <v>113</v>
      </c>
      <c r="I179" s="40" t="s">
        <v>37</v>
      </c>
      <c r="J179" s="30" t="s">
        <v>36</v>
      </c>
      <c r="K179" s="39" t="s">
        <v>200</v>
      </c>
      <c r="L179" s="39" t="s">
        <v>722</v>
      </c>
      <c r="M179" s="39" t="s">
        <v>723</v>
      </c>
      <c r="N179" s="30" t="s">
        <v>31</v>
      </c>
    </row>
    <row r="180" spans="1:15" ht="166.5" customHeight="1" x14ac:dyDescent="0.25">
      <c r="A180" s="30">
        <v>309</v>
      </c>
      <c r="B180" s="39" t="s">
        <v>332</v>
      </c>
      <c r="C180" s="39" t="s">
        <v>724</v>
      </c>
      <c r="D180" s="39" t="s">
        <v>126</v>
      </c>
      <c r="E180" s="30" t="s">
        <v>77</v>
      </c>
      <c r="F180" s="39" t="s">
        <v>1474</v>
      </c>
      <c r="G180" s="39" t="s">
        <v>25</v>
      </c>
      <c r="H180" s="39" t="s">
        <v>36</v>
      </c>
      <c r="I180" s="40" t="s">
        <v>27</v>
      </c>
      <c r="J180" s="30" t="s">
        <v>36</v>
      </c>
      <c r="K180" s="39" t="s">
        <v>28</v>
      </c>
      <c r="L180" s="39" t="s">
        <v>725</v>
      </c>
      <c r="M180" s="39" t="s">
        <v>335</v>
      </c>
      <c r="N180" s="30" t="s">
        <v>31</v>
      </c>
      <c r="O180" s="30" t="s">
        <v>336</v>
      </c>
    </row>
    <row r="181" spans="1:15" ht="351" customHeight="1" x14ac:dyDescent="0.25">
      <c r="A181" s="30">
        <v>310</v>
      </c>
      <c r="B181" s="39" t="s">
        <v>726</v>
      </c>
      <c r="C181" s="30" t="s">
        <v>727</v>
      </c>
      <c r="D181" s="30" t="s">
        <v>174</v>
      </c>
      <c r="E181" s="30" t="s">
        <v>77</v>
      </c>
      <c r="F181" s="39" t="s">
        <v>1476</v>
      </c>
      <c r="G181" s="39" t="s">
        <v>25</v>
      </c>
      <c r="H181" s="39" t="s">
        <v>36</v>
      </c>
      <c r="I181" s="40" t="s">
        <v>37</v>
      </c>
      <c r="J181" s="30" t="s">
        <v>36</v>
      </c>
      <c r="K181" s="39" t="s">
        <v>38</v>
      </c>
      <c r="L181" s="39" t="s">
        <v>728</v>
      </c>
      <c r="M181" s="39" t="s">
        <v>729</v>
      </c>
      <c r="N181" s="30" t="s">
        <v>31</v>
      </c>
      <c r="O181" s="39" t="s">
        <v>730</v>
      </c>
    </row>
    <row r="182" spans="1:15" ht="86.25" customHeight="1" x14ac:dyDescent="0.25">
      <c r="A182" s="30">
        <v>311</v>
      </c>
      <c r="B182" s="39" t="s">
        <v>731</v>
      </c>
      <c r="C182" s="30" t="s">
        <v>732</v>
      </c>
      <c r="D182" s="30" t="s">
        <v>174</v>
      </c>
      <c r="E182" s="30" t="s">
        <v>77</v>
      </c>
      <c r="F182" s="30" t="s">
        <v>1476</v>
      </c>
      <c r="G182" s="39" t="s">
        <v>113</v>
      </c>
      <c r="H182" s="39" t="s">
        <v>113</v>
      </c>
      <c r="I182" s="40" t="s">
        <v>27</v>
      </c>
      <c r="J182" s="30" t="s">
        <v>36</v>
      </c>
      <c r="K182" s="39" t="s">
        <v>28</v>
      </c>
      <c r="L182" s="52" t="s">
        <v>733</v>
      </c>
      <c r="M182" s="39" t="s">
        <v>734</v>
      </c>
      <c r="N182" s="30" t="s">
        <v>31</v>
      </c>
    </row>
    <row r="183" spans="1:15" ht="86.25" customHeight="1" x14ac:dyDescent="0.25">
      <c r="A183" s="30">
        <v>312</v>
      </c>
      <c r="B183" s="39" t="s">
        <v>735</v>
      </c>
      <c r="C183" s="30">
        <v>10451</v>
      </c>
      <c r="D183" s="39" t="s">
        <v>174</v>
      </c>
      <c r="E183" s="30" t="s">
        <v>77</v>
      </c>
      <c r="F183" s="39" t="s">
        <v>1476</v>
      </c>
      <c r="G183" s="39" t="s">
        <v>25</v>
      </c>
      <c r="H183" s="39" t="s">
        <v>36</v>
      </c>
      <c r="I183" s="42" t="s">
        <v>37</v>
      </c>
      <c r="J183" s="30" t="s">
        <v>36</v>
      </c>
      <c r="K183" s="42" t="s">
        <v>38</v>
      </c>
      <c r="L183" s="39" t="s">
        <v>736</v>
      </c>
      <c r="M183" s="39" t="s">
        <v>256</v>
      </c>
      <c r="N183" s="44" t="s">
        <v>31</v>
      </c>
      <c r="O183" s="39" t="s">
        <v>257</v>
      </c>
    </row>
    <row r="184" spans="1:15" ht="146.25" customHeight="1" x14ac:dyDescent="0.25">
      <c r="A184" s="30">
        <v>315</v>
      </c>
      <c r="B184" s="39" t="s">
        <v>737</v>
      </c>
      <c r="C184" s="39" t="s">
        <v>738</v>
      </c>
      <c r="D184" s="39" t="s">
        <v>126</v>
      </c>
      <c r="E184" s="30" t="s">
        <v>77</v>
      </c>
      <c r="F184" s="39" t="s">
        <v>1474</v>
      </c>
      <c r="G184" s="39" t="s">
        <v>25</v>
      </c>
      <c r="H184" s="39" t="s">
        <v>36</v>
      </c>
      <c r="I184" s="42" t="s">
        <v>37</v>
      </c>
      <c r="J184" s="30" t="s">
        <v>36</v>
      </c>
      <c r="K184" s="42" t="s">
        <v>38</v>
      </c>
      <c r="L184" s="39" t="str">
        <f>"(10481) = (10478 * " &amp; 'Parametrické konstanty'!D3  &amp; ") + (10479 * " &amp; 'Parametrické konstanty'!D4  &amp; ") + (10480 * " &amp; 'Parametrické konstanty'!D5  &amp; ")," &amp; CHAR(10) &amp;
"pokud atributy 10478, 10479 a 10480 nejsou k dispozici v rámci datového scénáře, pak platí (10481) = (10477 * " &amp; 'Parametrické konstanty'!D3  &amp; ")" &amp; CHAR(10) &amp;
"Všechny mezivýpočty v závorkách se zaokrouhlují na celé koruny směrem nahoru." &amp; CHAR(10) &amp;
"---" &amp; CHAR(10) &amp;
"10481 Pojistné na sociální zabezpečení " &amp; CHAR(10) &amp;
"10477 Částka vyměřovacího základu zaměstnance, ze které je odváděno pojistné" &amp; CHAR(10) &amp;
"10478 Částka vyměřovacího základu zaměstnance, která vstupuje do částky vyměřovacího základu zaměstnavatele podle § 5a odst. 1 písm. a) ZPSZ" &amp; CHAR(10) &amp;
"10479 Částka vyměřovacího základu zaměstnance, která vstupuje do částky vyměřovacího základu zaměstnavatele podle § 5a odst. 1 písm. b) ZPSZ" &amp; CHAR(10) &amp;
"10480 Částka vyměřovacího základu zaměstnance, která vstupuje do částky vyměřovacího základu zaměstnavatele podle § 5a odst. 1 písm. c) ZPSZ"</f>
        <v>(10481) = (10478 * 0.248) + (10479 * 0.298 ) + (10480 * 0.278),
pokud atributy 10478, 10479 a 10480 nejsou k dispozici v rámci datového scénáře, pak platí (10481) = (10477 * 0.248)
Všechny mezivýpočty v závorkách se zaokrouhlují na celé koruny směrem nahoru.
---
10481 Pojistné na sociální zabezpečení 
10477 Částka vyměřovacího základu zaměstnance, ze které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v>
      </c>
      <c r="M184" s="39" t="s">
        <v>739</v>
      </c>
      <c r="N184" s="44" t="s">
        <v>31</v>
      </c>
    </row>
    <row r="185" spans="1:15" ht="233.1" customHeight="1" x14ac:dyDescent="0.25">
      <c r="A185" s="30">
        <v>321</v>
      </c>
      <c r="B185" s="30" t="s">
        <v>740</v>
      </c>
      <c r="C185" s="30" t="s">
        <v>741</v>
      </c>
      <c r="D185" s="30" t="s">
        <v>174</v>
      </c>
      <c r="E185" s="30" t="s">
        <v>77</v>
      </c>
      <c r="F185" s="39" t="s">
        <v>1476</v>
      </c>
      <c r="G185" s="39" t="s">
        <v>25</v>
      </c>
      <c r="H185" s="39" t="s">
        <v>36</v>
      </c>
      <c r="I185" s="42" t="s">
        <v>37</v>
      </c>
      <c r="J185" s="30" t="s">
        <v>36</v>
      </c>
      <c r="K185" s="42" t="s">
        <v>38</v>
      </c>
      <c r="L185" s="39" t="s">
        <v>742</v>
      </c>
      <c r="M185" s="39" t="s">
        <v>743</v>
      </c>
      <c r="N185" s="44" t="s">
        <v>31</v>
      </c>
    </row>
    <row r="186" spans="1:15" s="45" customFormat="1" ht="57.75" customHeight="1" x14ac:dyDescent="0.25">
      <c r="A186" s="38">
        <v>323</v>
      </c>
      <c r="B186" s="38" t="s">
        <v>744</v>
      </c>
      <c r="C186" s="38"/>
      <c r="D186" s="45" t="s">
        <v>163</v>
      </c>
      <c r="E186" s="45" t="s">
        <v>102</v>
      </c>
      <c r="F186" s="39" t="s">
        <v>103</v>
      </c>
      <c r="G186" s="39" t="s">
        <v>113</v>
      </c>
      <c r="H186" s="39" t="s">
        <v>113</v>
      </c>
      <c r="I186" s="49" t="s">
        <v>27</v>
      </c>
      <c r="J186" s="38" t="s">
        <v>36</v>
      </c>
      <c r="K186" s="38" t="s">
        <v>480</v>
      </c>
      <c r="L186" s="38" t="s">
        <v>745</v>
      </c>
      <c r="M186" s="38" t="s">
        <v>746</v>
      </c>
      <c r="N186" s="70" t="s">
        <v>31</v>
      </c>
    </row>
    <row r="187" spans="1:15" ht="140.25" customHeight="1" x14ac:dyDescent="0.25">
      <c r="A187" s="30">
        <v>325</v>
      </c>
      <c r="B187" s="30" t="s">
        <v>747</v>
      </c>
      <c r="C187" s="30" t="s">
        <v>748</v>
      </c>
      <c r="D187" s="39" t="s">
        <v>174</v>
      </c>
      <c r="E187" s="30" t="s">
        <v>77</v>
      </c>
      <c r="F187" s="30" t="s">
        <v>1476</v>
      </c>
      <c r="G187" s="39" t="s">
        <v>113</v>
      </c>
      <c r="H187" s="39" t="s">
        <v>113</v>
      </c>
      <c r="I187" s="40" t="s">
        <v>27</v>
      </c>
      <c r="J187" s="30" t="s">
        <v>36</v>
      </c>
      <c r="K187" s="39" t="s">
        <v>28</v>
      </c>
      <c r="L187" s="39" t="str">
        <f>"Pokud (10416) není vyplněn nebo (10416) = ""0"" a" &amp;CHAR(10)&amp;
"1a) ∑ všech (10535), kde součet všech DPP za zaměstnance u zaměstnavatele (které jsou definovány (10239) = ""T-ZC"") &gt;= "&amp;('Parametrické konstanty'!D14)&amp;CHAR(10)&amp;
"1b) a zároveň ∑ všech (10535), které nejsou DPP (tj. (10239) se nerovná ""T-ZC"") &gt;=  "&amp;('Parametrické konstanty'!D13)&amp;CHAR(10)&amp;
"pak následující atributy nesmí nabývat hodnot: (10307), (10309)." &amp; CHAR(10) &amp;
"---" &amp; CHAR(10)&amp;
"10307 Základ pro výpočet daně podle zvláštní sazby daně" &amp; CHAR(10)&amp;
"10309 Skutečně sražená daň podle zvláštní sazby daně / měsíc" &amp; CHAR(10)&amp;
"10416 Zúčtovaný příjem - z toho odměny členů orgánů právnických osob, kteří jsou daňovými nerezidenty ČR" &amp; CHAR(10) &amp;
"10535 Základ pro výpočet daně" &amp; CHAR(10) &amp;
"10239 Druh činnosti"</f>
        <v>Pokud (10416) není vyplněn nebo (10416) = "0" a
1a) ∑ všech (10535), kde součet všech DPP za zaměstnance u zaměstnavatele (které jsou definovány (10239) = "T-ZC") &gt;= 12000
1b) a zároveň ∑ všech (10535), které nejsou DPP (tj. (10239) se nerovná "T-ZC") &gt;=  4500
pak následující atributy nesmí nabývat hodnot: (10307), (10309).
---
10307 Základ pro výpočet daně podle zvláštní sazby daně
10309 Skutečně sražená daň podle zvláštní sazby daně / měsíc
10416 Zúčtovaný příjem - z toho odměny členů orgánů právnických osob, kteří jsou daňovými nerezidenty ČR
10535 Základ pro výpočet daně
10239 Druh činnosti</v>
      </c>
      <c r="M187" s="30" t="s">
        <v>749</v>
      </c>
      <c r="N187" s="30" t="s">
        <v>31</v>
      </c>
    </row>
    <row r="188" spans="1:15" ht="93.75" customHeight="1" x14ac:dyDescent="0.25">
      <c r="A188" s="30">
        <v>326</v>
      </c>
      <c r="B188" s="39" t="s">
        <v>750</v>
      </c>
      <c r="C188" s="30" t="s">
        <v>751</v>
      </c>
      <c r="D188" s="50" t="s">
        <v>101</v>
      </c>
      <c r="E188" s="39" t="s">
        <v>102</v>
      </c>
      <c r="F188" s="39" t="s">
        <v>103</v>
      </c>
      <c r="G188" s="39" t="s">
        <v>113</v>
      </c>
      <c r="H188" s="39" t="s">
        <v>113</v>
      </c>
      <c r="I188" s="40" t="s">
        <v>27</v>
      </c>
      <c r="J188" s="30" t="s">
        <v>36</v>
      </c>
      <c r="K188" s="39" t="s">
        <v>480</v>
      </c>
      <c r="L188" s="39" t="s">
        <v>752</v>
      </c>
      <c r="M188" s="30" t="s">
        <v>753</v>
      </c>
      <c r="N188" s="39" t="s">
        <v>31</v>
      </c>
    </row>
    <row r="189" spans="1:15" ht="145.5" customHeight="1" x14ac:dyDescent="0.25">
      <c r="A189" s="30">
        <v>328</v>
      </c>
      <c r="B189" s="39" t="s">
        <v>754</v>
      </c>
      <c r="C189" s="30" t="s">
        <v>755</v>
      </c>
      <c r="D189" s="39" t="s">
        <v>126</v>
      </c>
      <c r="E189" s="30" t="s">
        <v>77</v>
      </c>
      <c r="F189" s="39" t="s">
        <v>1474</v>
      </c>
      <c r="G189" s="39" t="s">
        <v>25</v>
      </c>
      <c r="H189" s="39" t="s">
        <v>36</v>
      </c>
      <c r="I189" s="42" t="s">
        <v>37</v>
      </c>
      <c r="J189" s="30" t="s">
        <v>36</v>
      </c>
      <c r="K189" s="30" t="s">
        <v>38</v>
      </c>
      <c r="L189" s="39" t="s">
        <v>756</v>
      </c>
      <c r="M189" s="30" t="s">
        <v>757</v>
      </c>
      <c r="N189" s="30" t="s">
        <v>31</v>
      </c>
    </row>
    <row r="190" spans="1:15" ht="123.75" x14ac:dyDescent="0.25">
      <c r="A190" s="30">
        <v>329</v>
      </c>
      <c r="B190" s="39" t="s">
        <v>758</v>
      </c>
      <c r="C190" s="30" t="s">
        <v>759</v>
      </c>
      <c r="D190" s="39" t="s">
        <v>126</v>
      </c>
      <c r="E190" s="30" t="s">
        <v>77</v>
      </c>
      <c r="F190" s="39" t="s">
        <v>1474</v>
      </c>
      <c r="G190" s="39" t="s">
        <v>113</v>
      </c>
      <c r="H190" s="39" t="s">
        <v>113</v>
      </c>
      <c r="I190" s="42" t="s">
        <v>37</v>
      </c>
      <c r="J190" s="30" t="s">
        <v>36</v>
      </c>
      <c r="K190" s="30" t="s">
        <v>38</v>
      </c>
      <c r="L190" s="39" t="s">
        <v>760</v>
      </c>
      <c r="M190" s="30" t="s">
        <v>761</v>
      </c>
      <c r="N190" s="30" t="s">
        <v>31</v>
      </c>
    </row>
    <row r="191" spans="1:15" ht="75.75" customHeight="1" x14ac:dyDescent="0.25">
      <c r="A191" s="30">
        <v>330</v>
      </c>
      <c r="B191" s="39" t="s">
        <v>762</v>
      </c>
      <c r="D191" s="39" t="s">
        <v>126</v>
      </c>
      <c r="E191" s="30" t="s">
        <v>77</v>
      </c>
      <c r="F191" s="39" t="s">
        <v>1474</v>
      </c>
      <c r="G191" s="39" t="s">
        <v>25</v>
      </c>
      <c r="H191" s="39" t="s">
        <v>36</v>
      </c>
      <c r="I191" s="42" t="s">
        <v>37</v>
      </c>
      <c r="J191" s="30" t="s">
        <v>36</v>
      </c>
      <c r="K191" s="30" t="s">
        <v>38</v>
      </c>
      <c r="L191" s="39" t="s">
        <v>763</v>
      </c>
      <c r="M191" s="30" t="s">
        <v>764</v>
      </c>
      <c r="N191" s="30" t="s">
        <v>31</v>
      </c>
    </row>
    <row r="192" spans="1:15" ht="44.25" customHeight="1" x14ac:dyDescent="0.25">
      <c r="A192" s="30">
        <v>331</v>
      </c>
      <c r="B192" s="39" t="s">
        <v>765</v>
      </c>
      <c r="C192" s="30">
        <v>10548</v>
      </c>
      <c r="D192" s="39" t="s">
        <v>101</v>
      </c>
      <c r="E192" s="30" t="s">
        <v>77</v>
      </c>
      <c r="F192" s="39" t="s">
        <v>103</v>
      </c>
      <c r="G192" s="39" t="s">
        <v>25</v>
      </c>
      <c r="H192" s="39" t="s">
        <v>36</v>
      </c>
      <c r="I192" s="42" t="s">
        <v>37</v>
      </c>
      <c r="J192" s="30" t="s">
        <v>36</v>
      </c>
      <c r="K192" s="30" t="s">
        <v>38</v>
      </c>
      <c r="L192" s="30" t="s">
        <v>766</v>
      </c>
      <c r="M192" s="30" t="str">
        <f>"Hodnota " &amp; B192 &amp; " neodpovídá číselníku."</f>
        <v>Hodnota Typ Odloženého příjmu neodpovídá číselníku.</v>
      </c>
      <c r="N192" s="30" t="s">
        <v>31</v>
      </c>
    </row>
    <row r="193" spans="1:15" ht="70.5" customHeight="1" x14ac:dyDescent="0.25">
      <c r="A193" s="30">
        <v>332</v>
      </c>
      <c r="B193" s="39" t="s">
        <v>767</v>
      </c>
      <c r="C193" s="30" t="s">
        <v>768</v>
      </c>
      <c r="D193" s="39" t="s">
        <v>101</v>
      </c>
      <c r="E193" s="30" t="s">
        <v>77</v>
      </c>
      <c r="F193" s="39" t="s">
        <v>103</v>
      </c>
      <c r="G193" s="39" t="s">
        <v>25</v>
      </c>
      <c r="H193" s="39" t="s">
        <v>36</v>
      </c>
      <c r="I193" s="42" t="s">
        <v>37</v>
      </c>
      <c r="J193" s="30" t="s">
        <v>36</v>
      </c>
      <c r="K193" s="30" t="s">
        <v>38</v>
      </c>
      <c r="L193" s="39" t="s">
        <v>769</v>
      </c>
      <c r="M193" s="30" t="s">
        <v>770</v>
      </c>
      <c r="N193" s="30" t="s">
        <v>31</v>
      </c>
    </row>
    <row r="194" spans="1:15" ht="104.25" customHeight="1" x14ac:dyDescent="0.25">
      <c r="A194" s="30">
        <v>333</v>
      </c>
      <c r="B194" s="39" t="s">
        <v>771</v>
      </c>
      <c r="C194" s="30" t="s">
        <v>772</v>
      </c>
      <c r="D194" s="39" t="s">
        <v>23</v>
      </c>
      <c r="E194" s="30" t="s">
        <v>35</v>
      </c>
      <c r="F194" s="39" t="s">
        <v>1474</v>
      </c>
      <c r="G194" s="39" t="s">
        <v>25</v>
      </c>
      <c r="H194" s="39" t="s">
        <v>36</v>
      </c>
      <c r="I194" s="42" t="s">
        <v>37</v>
      </c>
      <c r="J194" s="30" t="s">
        <v>36</v>
      </c>
      <c r="K194" s="30" t="s">
        <v>38</v>
      </c>
      <c r="L194" s="39" t="s">
        <v>773</v>
      </c>
      <c r="M194" s="30" t="s">
        <v>774</v>
      </c>
      <c r="N194" s="30" t="s">
        <v>31</v>
      </c>
    </row>
    <row r="195" spans="1:15" ht="103.5" customHeight="1" x14ac:dyDescent="0.25">
      <c r="A195" s="30">
        <v>334</v>
      </c>
      <c r="B195" s="39" t="s">
        <v>775</v>
      </c>
      <c r="C195" s="30" t="s">
        <v>776</v>
      </c>
      <c r="D195" s="39" t="s">
        <v>112</v>
      </c>
      <c r="E195" s="39" t="s">
        <v>77</v>
      </c>
      <c r="F195" s="39" t="s">
        <v>103</v>
      </c>
      <c r="G195" s="39" t="s">
        <v>113</v>
      </c>
      <c r="H195" s="39" t="s">
        <v>113</v>
      </c>
      <c r="I195" s="42" t="s">
        <v>37</v>
      </c>
      <c r="J195" s="30" t="s">
        <v>36</v>
      </c>
      <c r="K195" s="30" t="s">
        <v>583</v>
      </c>
      <c r="L195" s="39" t="s">
        <v>777</v>
      </c>
      <c r="M195" s="30" t="s">
        <v>778</v>
      </c>
      <c r="N195" s="30" t="s">
        <v>31</v>
      </c>
    </row>
    <row r="196" spans="1:15" ht="45" customHeight="1" x14ac:dyDescent="0.25">
      <c r="A196" s="30">
        <v>335</v>
      </c>
      <c r="B196" s="39" t="s">
        <v>779</v>
      </c>
      <c r="C196" s="30">
        <v>10229</v>
      </c>
      <c r="D196" s="39" t="s">
        <v>119</v>
      </c>
      <c r="E196" s="30" t="s">
        <v>77</v>
      </c>
      <c r="F196" s="39" t="s">
        <v>1477</v>
      </c>
      <c r="G196" s="39" t="s">
        <v>25</v>
      </c>
      <c r="H196" s="39" t="s">
        <v>36</v>
      </c>
      <c r="I196" s="42" t="s">
        <v>37</v>
      </c>
      <c r="J196" s="30" t="s">
        <v>36</v>
      </c>
      <c r="K196" s="30" t="s">
        <v>38</v>
      </c>
      <c r="L196" s="39" t="s">
        <v>780</v>
      </c>
      <c r="M196" s="30" t="s">
        <v>781</v>
      </c>
      <c r="N196" s="30" t="s">
        <v>31</v>
      </c>
      <c r="O196" s="61" t="s">
        <v>782</v>
      </c>
    </row>
    <row r="197" spans="1:15" ht="168.75" x14ac:dyDescent="0.25">
      <c r="A197" s="30">
        <v>336</v>
      </c>
      <c r="B197" s="39" t="s">
        <v>783</v>
      </c>
      <c r="C197" s="30" t="s">
        <v>784</v>
      </c>
      <c r="D197" s="39" t="s">
        <v>785</v>
      </c>
      <c r="E197" s="30" t="s">
        <v>77</v>
      </c>
      <c r="F197" s="39" t="s">
        <v>103</v>
      </c>
      <c r="G197" s="39" t="s">
        <v>25</v>
      </c>
      <c r="H197" s="39" t="s">
        <v>36</v>
      </c>
      <c r="I197" s="40" t="s">
        <v>27</v>
      </c>
      <c r="J197" s="30" t="s">
        <v>36</v>
      </c>
      <c r="K197" s="30" t="s">
        <v>28</v>
      </c>
      <c r="L197" s="39" t="s">
        <v>786</v>
      </c>
      <c r="M197" s="30" t="s">
        <v>787</v>
      </c>
      <c r="N197" s="30" t="s">
        <v>31</v>
      </c>
    </row>
    <row r="198" spans="1:15" ht="117" customHeight="1" x14ac:dyDescent="0.25">
      <c r="A198" s="30">
        <v>337</v>
      </c>
      <c r="B198" s="39" t="s">
        <v>788</v>
      </c>
      <c r="C198" s="30" t="s">
        <v>784</v>
      </c>
      <c r="D198" s="39" t="s">
        <v>785</v>
      </c>
      <c r="E198" s="30" t="s">
        <v>77</v>
      </c>
      <c r="F198" s="39" t="s">
        <v>103</v>
      </c>
      <c r="G198" s="39" t="s">
        <v>25</v>
      </c>
      <c r="H198" s="39" t="s">
        <v>36</v>
      </c>
      <c r="I198" s="40" t="s">
        <v>27</v>
      </c>
      <c r="J198" s="30" t="s">
        <v>36</v>
      </c>
      <c r="K198" s="30" t="s">
        <v>28</v>
      </c>
      <c r="L198" s="39" t="s">
        <v>789</v>
      </c>
      <c r="M198" s="30" t="s">
        <v>790</v>
      </c>
      <c r="N198" s="30" t="s">
        <v>31</v>
      </c>
    </row>
    <row r="199" spans="1:15" ht="69.599999999999994" customHeight="1" x14ac:dyDescent="0.25">
      <c r="A199" s="30">
        <v>338</v>
      </c>
      <c r="B199" s="39" t="s">
        <v>791</v>
      </c>
      <c r="C199" s="30" t="s">
        <v>792</v>
      </c>
      <c r="D199" s="39" t="s">
        <v>126</v>
      </c>
      <c r="E199" s="30" t="s">
        <v>77</v>
      </c>
      <c r="F199" s="39" t="s">
        <v>103</v>
      </c>
      <c r="G199" s="39" t="s">
        <v>25</v>
      </c>
      <c r="H199" s="39" t="s">
        <v>36</v>
      </c>
      <c r="I199" s="40" t="s">
        <v>27</v>
      </c>
      <c r="J199" s="30" t="s">
        <v>36</v>
      </c>
      <c r="K199" s="30" t="s">
        <v>28</v>
      </c>
      <c r="L199" s="39" t="s">
        <v>793</v>
      </c>
      <c r="M199" s="30" t="s">
        <v>794</v>
      </c>
      <c r="N199" s="30" t="s">
        <v>31</v>
      </c>
      <c r="O199" s="39" t="s">
        <v>795</v>
      </c>
    </row>
    <row r="200" spans="1:15" ht="135.75" customHeight="1" x14ac:dyDescent="0.25">
      <c r="A200" s="30">
        <v>339</v>
      </c>
      <c r="B200" s="39" t="s">
        <v>797</v>
      </c>
      <c r="C200" s="30" t="s">
        <v>798</v>
      </c>
      <c r="D200" s="39" t="s">
        <v>785</v>
      </c>
      <c r="E200" s="30" t="s">
        <v>77</v>
      </c>
      <c r="F200" s="39" t="s">
        <v>103</v>
      </c>
      <c r="G200" s="39" t="s">
        <v>25</v>
      </c>
      <c r="H200" s="39" t="s">
        <v>36</v>
      </c>
      <c r="I200" s="40" t="s">
        <v>27</v>
      </c>
      <c r="J200" s="30" t="s">
        <v>36</v>
      </c>
      <c r="K200" s="30" t="s">
        <v>28</v>
      </c>
      <c r="L200" s="39" t="s">
        <v>799</v>
      </c>
      <c r="M200" s="30" t="s">
        <v>800</v>
      </c>
      <c r="N200" s="30" t="s">
        <v>31</v>
      </c>
    </row>
    <row r="201" spans="1:15" ht="135.75" customHeight="1" x14ac:dyDescent="0.25">
      <c r="A201" s="30">
        <v>340</v>
      </c>
      <c r="B201" s="39" t="s">
        <v>801</v>
      </c>
      <c r="C201" s="30" t="s">
        <v>802</v>
      </c>
      <c r="D201" s="39" t="s">
        <v>785</v>
      </c>
      <c r="E201" s="30" t="s">
        <v>77</v>
      </c>
      <c r="F201" s="39" t="s">
        <v>103</v>
      </c>
      <c r="G201" s="39" t="s">
        <v>25</v>
      </c>
      <c r="H201" s="39" t="s">
        <v>36</v>
      </c>
      <c r="I201" s="40" t="s">
        <v>27</v>
      </c>
      <c r="J201" s="30" t="s">
        <v>36</v>
      </c>
      <c r="K201" s="30" t="s">
        <v>28</v>
      </c>
      <c r="L201" s="39" t="s">
        <v>803</v>
      </c>
      <c r="M201" s="30" t="s">
        <v>804</v>
      </c>
      <c r="N201" s="30" t="s">
        <v>31</v>
      </c>
    </row>
    <row r="202" spans="1:15" ht="29.25" customHeight="1" x14ac:dyDescent="0.25">
      <c r="A202" s="30">
        <v>341</v>
      </c>
      <c r="B202" s="39" t="s">
        <v>805</v>
      </c>
      <c r="C202" s="30" t="s">
        <v>113</v>
      </c>
      <c r="D202" s="30" t="s">
        <v>113</v>
      </c>
      <c r="E202" s="30" t="s">
        <v>113</v>
      </c>
      <c r="F202" s="39" t="s">
        <v>103</v>
      </c>
      <c r="G202" s="39" t="s">
        <v>25</v>
      </c>
      <c r="H202" s="39" t="s">
        <v>36</v>
      </c>
      <c r="I202" s="39" t="s">
        <v>113</v>
      </c>
      <c r="J202" s="39" t="s">
        <v>113</v>
      </c>
      <c r="K202" s="30" t="s">
        <v>38</v>
      </c>
      <c r="L202" s="39" t="s">
        <v>806</v>
      </c>
      <c r="M202" s="30" t="s">
        <v>807</v>
      </c>
      <c r="N202" s="30" t="s">
        <v>31</v>
      </c>
    </row>
    <row r="203" spans="1:15" ht="45" x14ac:dyDescent="0.25">
      <c r="A203" s="30">
        <v>342</v>
      </c>
      <c r="B203" s="39" t="s">
        <v>808</v>
      </c>
      <c r="C203" s="30" t="s">
        <v>113</v>
      </c>
      <c r="D203" s="30" t="s">
        <v>113</v>
      </c>
      <c r="E203" s="30" t="s">
        <v>113</v>
      </c>
      <c r="F203" s="39" t="s">
        <v>103</v>
      </c>
      <c r="G203" s="39" t="s">
        <v>25</v>
      </c>
      <c r="H203" s="39" t="s">
        <v>36</v>
      </c>
      <c r="I203" s="39" t="s">
        <v>113</v>
      </c>
      <c r="J203" s="39" t="s">
        <v>113</v>
      </c>
      <c r="K203" s="30" t="s">
        <v>38</v>
      </c>
      <c r="L203" s="39" t="s">
        <v>809</v>
      </c>
      <c r="M203" s="30" t="s">
        <v>807</v>
      </c>
      <c r="N203" s="30" t="s">
        <v>31</v>
      </c>
    </row>
    <row r="204" spans="1:15" ht="189" customHeight="1" x14ac:dyDescent="0.25">
      <c r="A204" s="30">
        <v>343</v>
      </c>
      <c r="B204" s="39" t="s">
        <v>810</v>
      </c>
      <c r="C204" s="30" t="s">
        <v>811</v>
      </c>
      <c r="D204" s="39" t="s">
        <v>119</v>
      </c>
      <c r="E204" s="30" t="s">
        <v>77</v>
      </c>
      <c r="F204" s="39" t="s">
        <v>103</v>
      </c>
      <c r="G204" s="39" t="s">
        <v>113</v>
      </c>
      <c r="H204" s="39" t="s">
        <v>113</v>
      </c>
      <c r="I204" s="40" t="s">
        <v>27</v>
      </c>
      <c r="J204" s="30" t="s">
        <v>36</v>
      </c>
      <c r="K204" s="30" t="s">
        <v>28</v>
      </c>
      <c r="L204" s="39" t="s">
        <v>812</v>
      </c>
      <c r="M204" s="30" t="s">
        <v>813</v>
      </c>
      <c r="N204" s="30" t="s">
        <v>31</v>
      </c>
    </row>
    <row r="205" spans="1:15" ht="43.35" customHeight="1" x14ac:dyDescent="0.25">
      <c r="A205" s="30">
        <v>348</v>
      </c>
      <c r="B205" s="39" t="s">
        <v>814</v>
      </c>
      <c r="D205" s="39" t="s">
        <v>163</v>
      </c>
      <c r="E205" s="39" t="s">
        <v>102</v>
      </c>
      <c r="F205" s="39" t="s">
        <v>103</v>
      </c>
      <c r="G205" s="39" t="s">
        <v>113</v>
      </c>
      <c r="H205" s="39" t="s">
        <v>113</v>
      </c>
      <c r="I205" s="40" t="s">
        <v>27</v>
      </c>
      <c r="J205" s="30" t="s">
        <v>36</v>
      </c>
      <c r="K205" s="30" t="s">
        <v>28</v>
      </c>
      <c r="L205" s="30" t="s">
        <v>815</v>
      </c>
      <c r="M205" s="30" t="s">
        <v>816</v>
      </c>
      <c r="N205" s="30" t="s">
        <v>31</v>
      </c>
      <c r="O205" s="39" t="s">
        <v>817</v>
      </c>
    </row>
    <row r="206" spans="1:15" ht="71.25" customHeight="1" x14ac:dyDescent="0.25">
      <c r="A206" s="30">
        <v>354</v>
      </c>
      <c r="B206" s="39" t="s">
        <v>818</v>
      </c>
      <c r="C206" s="30" t="s">
        <v>819</v>
      </c>
      <c r="D206" s="50" t="s">
        <v>101</v>
      </c>
      <c r="E206" s="39" t="s">
        <v>102</v>
      </c>
      <c r="F206" s="39" t="s">
        <v>103</v>
      </c>
      <c r="G206" s="39" t="s">
        <v>113</v>
      </c>
      <c r="H206" s="39" t="s">
        <v>113</v>
      </c>
      <c r="I206" s="30" t="s">
        <v>37</v>
      </c>
      <c r="J206" s="53" t="s">
        <v>36</v>
      </c>
      <c r="K206" s="39" t="s">
        <v>200</v>
      </c>
      <c r="L206" s="39" t="s">
        <v>820</v>
      </c>
      <c r="M206" s="39" t="s">
        <v>714</v>
      </c>
      <c r="N206" s="39" t="s">
        <v>31</v>
      </c>
      <c r="O206" s="39" t="s">
        <v>821</v>
      </c>
    </row>
    <row r="207" spans="1:15" ht="54.75" customHeight="1" x14ac:dyDescent="0.25">
      <c r="A207" s="30">
        <v>355</v>
      </c>
      <c r="B207" s="39" t="s">
        <v>822</v>
      </c>
      <c r="C207" s="30">
        <v>10221</v>
      </c>
      <c r="D207" s="50" t="s">
        <v>101</v>
      </c>
      <c r="E207" s="39" t="s">
        <v>164</v>
      </c>
      <c r="F207" s="39" t="s">
        <v>103</v>
      </c>
      <c r="G207" s="39" t="s">
        <v>113</v>
      </c>
      <c r="H207" s="39" t="s">
        <v>113</v>
      </c>
      <c r="I207" s="30" t="s">
        <v>37</v>
      </c>
      <c r="J207" s="53" t="s">
        <v>36</v>
      </c>
      <c r="K207" s="30" t="s">
        <v>823</v>
      </c>
      <c r="L207" s="39" t="s">
        <v>824</v>
      </c>
      <c r="M207" s="39" t="s">
        <v>825</v>
      </c>
      <c r="N207" s="39" t="s">
        <v>31</v>
      </c>
    </row>
  </sheetData>
  <autoFilter ref="A1:O207" xr:uid="{946D7868-31C2-4396-83C2-CF6241E95F9B}"/>
  <customSheetViews>
    <customSheetView guid="{136716DF-FEF0-4F54-8A57-D91898BF8FC0}" scale="110" filter="1" showAutoFilter="1" hiddenColumns="1">
      <pane ySplit="1" topLeftCell="A35" activePane="bottomLeft" state="frozen"/>
      <selection pane="bottomLeft" activeCell="F1" sqref="F1:F1048576"/>
      <pageMargins left="0" right="0" top="0" bottom="0" header="0" footer="0"/>
      <pageSetup orientation="portrait" r:id="rId1"/>
      <autoFilter ref="A1:R210" xr:uid="{52F61917-0D7B-4C8E-90AC-50071F1A6E7B}">
        <filterColumn colId="17">
          <filters>
            <filter val="1.4.0.1"/>
            <filter val="1.4.1"/>
          </filters>
        </filterColumn>
      </autoFilter>
    </customSheetView>
    <customSheetView guid="{BF05D9F7-4996-425B-BF45-DC9D9D0E8E64}" scale="110" filter="1" showAutoFilter="1">
      <pane ySplit="1" topLeftCell="A35" activePane="bottomLeft" state="frozen"/>
      <selection pane="bottomLeft" sqref="A1:S1048576"/>
      <pageMargins left="0" right="0" top="0" bottom="0" header="0" footer="0"/>
      <pageSetup orientation="portrait" r:id="rId2"/>
      <autoFilter ref="A1:R210" xr:uid="{3134576F-6F37-4F3C-878F-70F58C4C0A19}">
        <filterColumn colId="17">
          <filters>
            <filter val="1.4.0.1"/>
            <filter val="1.4.1"/>
          </filters>
        </filterColumn>
      </autoFilter>
    </customSheetView>
  </customSheetViews>
  <phoneticPr fontId="3" type="noConversion"/>
  <conditionalFormatting sqref="A17">
    <cfRule type="duplicateValues" dxfId="84" priority="4"/>
  </conditionalFormatting>
  <conditionalFormatting sqref="A123:A127">
    <cfRule type="duplicateValues" dxfId="83" priority="24"/>
  </conditionalFormatting>
  <conditionalFormatting sqref="A140:A141">
    <cfRule type="duplicateValues" dxfId="82" priority="8"/>
  </conditionalFormatting>
  <conditionalFormatting sqref="A164">
    <cfRule type="duplicateValues" dxfId="81" priority="1"/>
  </conditionalFormatting>
  <conditionalFormatting sqref="A186:A204 A128:A139 A2:A16 A142:A163 A18:A122 A165:A184">
    <cfRule type="duplicateValues" dxfId="80" priority="319"/>
  </conditionalFormatting>
  <hyperlinks>
    <hyperlink ref="K1" location="'Kategorie kontrol'!A1" display="Kategorie kontroly " xr:uid="{B33BCBB5-0E6A-438F-B55F-D871B77EA515}"/>
    <hyperlink ref="O196" r:id="rId3" xr:uid="{B2A8671A-AE27-45D1-9A3C-37E4049F33EE}"/>
  </hyperlinks>
  <pageMargins left="0" right="0" top="0" bottom="0" header="0" footer="0"/>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FEDD-0AB9-4D25-8BCC-5B6E2E3255AA}">
  <sheetPr codeName="Sheet8"/>
  <dimension ref="A1:L24"/>
  <sheetViews>
    <sheetView zoomScaleNormal="100" workbookViewId="0">
      <selection activeCell="D4" sqref="D4"/>
    </sheetView>
  </sheetViews>
  <sheetFormatPr defaultColWidth="9.42578125" defaultRowHeight="15" x14ac:dyDescent="0.25"/>
  <cols>
    <col min="1" max="1" width="15.28515625" style="1" customWidth="1"/>
    <col min="2" max="2" width="76.28515625" style="1" customWidth="1"/>
    <col min="3" max="29" width="11.42578125" style="1" customWidth="1"/>
    <col min="30" max="32" width="11" style="1" customWidth="1"/>
    <col min="33" max="16384" width="9.42578125" style="1"/>
  </cols>
  <sheetData>
    <row r="1" spans="1:12" x14ac:dyDescent="0.25">
      <c r="A1" s="2" t="s">
        <v>826</v>
      </c>
      <c r="B1" s="3" t="s">
        <v>827</v>
      </c>
      <c r="C1" s="2"/>
      <c r="D1" s="2"/>
      <c r="E1" s="2"/>
      <c r="F1" s="2"/>
      <c r="G1" s="2"/>
      <c r="H1" s="2"/>
      <c r="I1" s="2"/>
      <c r="J1" s="2"/>
      <c r="K1" s="2"/>
      <c r="L1" s="2"/>
    </row>
    <row r="2" spans="1:12" x14ac:dyDescent="0.25">
      <c r="A2" s="113"/>
      <c r="B2" s="114"/>
      <c r="C2" s="115" t="s">
        <v>828</v>
      </c>
      <c r="D2" s="116" t="s">
        <v>829</v>
      </c>
      <c r="E2" s="117" t="s">
        <v>830</v>
      </c>
      <c r="F2" s="118" t="s">
        <v>831</v>
      </c>
      <c r="G2" s="113"/>
      <c r="H2" s="113"/>
      <c r="I2" s="113"/>
      <c r="J2" s="113"/>
      <c r="K2" s="113"/>
      <c r="L2" s="113"/>
    </row>
    <row r="3" spans="1:12" x14ac:dyDescent="0.25">
      <c r="A3" s="119" t="s">
        <v>832</v>
      </c>
      <c r="B3" s="120" t="s">
        <v>833</v>
      </c>
      <c r="C3" s="121" t="s">
        <v>834</v>
      </c>
      <c r="D3" s="122">
        <v>0.248</v>
      </c>
      <c r="E3" s="119">
        <v>0.248</v>
      </c>
      <c r="F3" s="118">
        <v>0.248</v>
      </c>
      <c r="G3" s="113"/>
      <c r="H3" s="113"/>
      <c r="I3" s="113"/>
      <c r="J3" s="113"/>
      <c r="K3" s="113"/>
      <c r="L3" s="113"/>
    </row>
    <row r="4" spans="1:12" x14ac:dyDescent="0.25">
      <c r="A4" s="123" t="s">
        <v>835</v>
      </c>
      <c r="B4" s="124" t="s">
        <v>836</v>
      </c>
      <c r="C4" s="125">
        <v>0.28799999999999998</v>
      </c>
      <c r="D4" s="126" t="s">
        <v>837</v>
      </c>
      <c r="E4" s="123">
        <v>0.29799999999999999</v>
      </c>
      <c r="F4" s="125" t="s">
        <v>837</v>
      </c>
      <c r="G4" s="113"/>
      <c r="H4" s="113"/>
      <c r="I4" s="113"/>
      <c r="J4" s="113"/>
      <c r="K4" s="113"/>
      <c r="L4" s="113"/>
    </row>
    <row r="5" spans="1:12" ht="22.5" customHeight="1" x14ac:dyDescent="0.25">
      <c r="A5" s="123" t="s">
        <v>838</v>
      </c>
      <c r="B5" s="124" t="s">
        <v>839</v>
      </c>
      <c r="C5" s="125">
        <v>0.26800000000000002</v>
      </c>
      <c r="D5" s="126">
        <v>0.27800000000000002</v>
      </c>
      <c r="E5" s="123">
        <v>0.28799999999999998</v>
      </c>
      <c r="F5" s="125">
        <v>0.29799999999999999</v>
      </c>
      <c r="G5" s="113"/>
      <c r="H5" s="113"/>
      <c r="I5" s="113"/>
      <c r="J5" s="113"/>
      <c r="K5" s="113"/>
      <c r="L5" s="113"/>
    </row>
    <row r="6" spans="1:12" x14ac:dyDescent="0.25">
      <c r="A6" s="123">
        <v>3</v>
      </c>
      <c r="B6" s="124" t="s">
        <v>840</v>
      </c>
      <c r="C6" s="125">
        <v>5</v>
      </c>
      <c r="D6" s="126">
        <v>5</v>
      </c>
      <c r="E6" s="123"/>
      <c r="F6" s="125"/>
      <c r="G6" s="113"/>
      <c r="H6" s="113"/>
      <c r="I6" s="113"/>
      <c r="J6" s="113"/>
      <c r="K6" s="113"/>
      <c r="L6" s="113"/>
    </row>
    <row r="7" spans="1:12" ht="30" x14ac:dyDescent="0.25">
      <c r="A7" s="127">
        <v>118270</v>
      </c>
      <c r="B7" s="124" t="s">
        <v>841</v>
      </c>
      <c r="C7" s="125">
        <v>7.0999999999999994E-2</v>
      </c>
      <c r="D7" s="128">
        <v>7.0999999999999994E-2</v>
      </c>
      <c r="E7" s="123"/>
      <c r="F7" s="125"/>
      <c r="G7" s="113"/>
      <c r="H7" s="113"/>
      <c r="I7" s="113"/>
      <c r="J7" s="113"/>
      <c r="K7" s="113"/>
      <c r="L7" s="113"/>
    </row>
    <row r="8" spans="1:12" ht="30" x14ac:dyDescent="0.25">
      <c r="A8" s="127">
        <v>168270</v>
      </c>
      <c r="B8" s="124" t="s">
        <v>842</v>
      </c>
      <c r="C8" s="125">
        <v>7.1709999999999996E-2</v>
      </c>
      <c r="D8" s="128">
        <v>7.1709999999999996E-2</v>
      </c>
      <c r="E8" s="123"/>
      <c r="F8" s="125"/>
      <c r="G8" s="113"/>
      <c r="H8" s="113"/>
      <c r="I8" s="113"/>
      <c r="J8" s="113"/>
      <c r="K8" s="113"/>
      <c r="L8" s="114"/>
    </row>
    <row r="9" spans="1:12" ht="30" x14ac:dyDescent="0.25">
      <c r="A9" s="123">
        <v>170</v>
      </c>
      <c r="B9" s="124" t="s">
        <v>843</v>
      </c>
      <c r="C9" s="125">
        <v>6.5000000000000002E-2</v>
      </c>
      <c r="D9" s="128">
        <v>6.5000000000000002E-2</v>
      </c>
      <c r="E9" s="123"/>
      <c r="F9" s="125"/>
      <c r="G9" s="113"/>
      <c r="H9" s="113"/>
      <c r="I9" s="113"/>
      <c r="J9" s="113"/>
      <c r="K9" s="113"/>
      <c r="L9" s="113"/>
    </row>
    <row r="10" spans="1:12" ht="30" x14ac:dyDescent="0.25">
      <c r="A10" s="123">
        <v>170</v>
      </c>
      <c r="B10" s="124" t="s">
        <v>844</v>
      </c>
      <c r="C10" s="125">
        <v>6.565E-2</v>
      </c>
      <c r="D10" s="128">
        <v>6.565E-2</v>
      </c>
      <c r="E10" s="123"/>
      <c r="F10" s="125"/>
      <c r="G10" s="113"/>
      <c r="H10" s="113"/>
      <c r="I10" s="113"/>
      <c r="J10" s="113"/>
      <c r="K10" s="113"/>
      <c r="L10" s="113"/>
    </row>
    <row r="11" spans="1:12" x14ac:dyDescent="0.25">
      <c r="A11" s="123">
        <v>15</v>
      </c>
      <c r="B11" s="124" t="s">
        <v>845</v>
      </c>
      <c r="C11" s="125">
        <v>240</v>
      </c>
      <c r="D11" s="126">
        <v>240</v>
      </c>
      <c r="E11" s="123"/>
      <c r="F11" s="125"/>
      <c r="G11" s="113"/>
      <c r="H11" s="113"/>
      <c r="I11" s="113"/>
      <c r="J11" s="113"/>
      <c r="K11" s="113"/>
      <c r="L11" s="113"/>
    </row>
    <row r="12" spans="1:12" x14ac:dyDescent="0.25">
      <c r="A12" s="123">
        <v>45</v>
      </c>
      <c r="B12" s="124" t="s">
        <v>133</v>
      </c>
      <c r="C12" s="125">
        <v>30</v>
      </c>
      <c r="D12" s="126">
        <v>30</v>
      </c>
      <c r="E12" s="123"/>
      <c r="F12" s="125"/>
      <c r="G12" s="113"/>
      <c r="H12" s="113"/>
      <c r="I12" s="113"/>
      <c r="J12" s="113"/>
      <c r="K12" s="113"/>
      <c r="L12" s="113"/>
    </row>
    <row r="13" spans="1:12" ht="30" x14ac:dyDescent="0.25">
      <c r="A13" s="123" t="s">
        <v>846</v>
      </c>
      <c r="B13" s="124" t="s">
        <v>847</v>
      </c>
      <c r="C13" s="125">
        <v>4500</v>
      </c>
      <c r="D13" s="128">
        <v>4500</v>
      </c>
      <c r="E13" s="123"/>
      <c r="F13" s="125"/>
      <c r="G13" s="113"/>
      <c r="H13" s="113"/>
      <c r="I13" s="113"/>
      <c r="J13" s="113"/>
      <c r="K13" s="113"/>
      <c r="L13" s="113"/>
    </row>
    <row r="14" spans="1:12" x14ac:dyDescent="0.25">
      <c r="A14" s="123" t="s">
        <v>846</v>
      </c>
      <c r="B14" s="124" t="s">
        <v>848</v>
      </c>
      <c r="C14" s="125">
        <v>11500</v>
      </c>
      <c r="D14" s="128">
        <v>12000</v>
      </c>
      <c r="E14" s="123"/>
      <c r="F14" s="125"/>
      <c r="G14" s="113"/>
      <c r="H14" s="113"/>
      <c r="I14" s="113"/>
      <c r="J14" s="113"/>
      <c r="K14" s="113"/>
      <c r="L14" s="113"/>
    </row>
    <row r="15" spans="1:12" x14ac:dyDescent="0.25">
      <c r="A15" s="123">
        <v>74</v>
      </c>
      <c r="B15" s="124" t="s">
        <v>178</v>
      </c>
      <c r="C15" s="125">
        <v>50</v>
      </c>
      <c r="D15" s="126">
        <v>50</v>
      </c>
      <c r="E15" s="123"/>
      <c r="F15" s="125"/>
      <c r="G15" s="113"/>
      <c r="H15" s="113"/>
      <c r="I15" s="113"/>
      <c r="J15" s="113"/>
      <c r="K15" s="113"/>
      <c r="L15" s="113"/>
    </row>
    <row r="16" spans="1:12" x14ac:dyDescent="0.25">
      <c r="A16" s="123">
        <v>271</v>
      </c>
      <c r="B16" s="124" t="s">
        <v>849</v>
      </c>
      <c r="C16" s="125">
        <v>46500</v>
      </c>
      <c r="D16" s="126">
        <v>48500</v>
      </c>
      <c r="E16" s="123"/>
      <c r="F16" s="125"/>
      <c r="G16" s="113"/>
      <c r="H16" s="113"/>
      <c r="I16" s="113"/>
      <c r="J16" s="113"/>
      <c r="K16" s="113"/>
      <c r="L16" s="113"/>
    </row>
    <row r="17" spans="1:12" hidden="1" x14ac:dyDescent="0.25">
      <c r="A17" s="123">
        <v>317</v>
      </c>
      <c r="B17" s="124" t="s">
        <v>850</v>
      </c>
      <c r="C17" s="125">
        <v>1267</v>
      </c>
      <c r="D17" s="126">
        <v>1267</v>
      </c>
      <c r="E17" s="123"/>
      <c r="F17" s="125"/>
      <c r="G17" s="129"/>
      <c r="H17" s="129"/>
      <c r="I17" s="129"/>
      <c r="J17" s="129"/>
      <c r="K17" s="129"/>
      <c r="L17" s="129"/>
    </row>
    <row r="18" spans="1:12" ht="14.45" hidden="1" x14ac:dyDescent="0.25">
      <c r="A18" s="123">
        <v>317</v>
      </c>
      <c r="B18" s="124" t="s">
        <v>851</v>
      </c>
      <c r="C18" s="125">
        <v>1860</v>
      </c>
      <c r="D18" s="126">
        <v>1860</v>
      </c>
      <c r="E18" s="123"/>
      <c r="F18" s="125"/>
      <c r="G18" s="129"/>
      <c r="H18" s="129"/>
      <c r="I18" s="129"/>
      <c r="J18" s="129"/>
      <c r="K18" s="129"/>
      <c r="L18" s="129"/>
    </row>
    <row r="19" spans="1:12" ht="14.45" hidden="1" x14ac:dyDescent="0.25">
      <c r="A19" s="123">
        <v>317</v>
      </c>
      <c r="B19" s="124" t="s">
        <v>852</v>
      </c>
      <c r="C19" s="125">
        <v>2320</v>
      </c>
      <c r="D19" s="126">
        <v>2320</v>
      </c>
      <c r="E19" s="123"/>
      <c r="F19" s="125"/>
      <c r="G19" s="129"/>
      <c r="H19" s="129"/>
      <c r="I19" s="129"/>
      <c r="J19" s="129"/>
      <c r="K19" s="129"/>
      <c r="L19" s="129"/>
    </row>
    <row r="20" spans="1:12" s="62" customFormat="1" ht="14.45" hidden="1" x14ac:dyDescent="0.25">
      <c r="A20" s="130" t="s">
        <v>853</v>
      </c>
      <c r="B20" s="131" t="s">
        <v>854</v>
      </c>
      <c r="C20" s="132">
        <v>15</v>
      </c>
      <c r="D20" s="128">
        <v>15</v>
      </c>
      <c r="E20" s="131"/>
      <c r="F20" s="132"/>
      <c r="G20" s="133"/>
      <c r="H20" s="133"/>
      <c r="I20" s="133"/>
      <c r="J20" s="133"/>
      <c r="K20" s="133"/>
      <c r="L20" s="133"/>
    </row>
    <row r="21" spans="1:12" ht="14.45" hidden="1" x14ac:dyDescent="0.25">
      <c r="A21" s="123">
        <v>318</v>
      </c>
      <c r="B21" s="123" t="s">
        <v>855</v>
      </c>
      <c r="C21" s="125">
        <v>2570</v>
      </c>
      <c r="D21" s="126">
        <v>2570</v>
      </c>
      <c r="E21" s="123"/>
      <c r="F21" s="125"/>
      <c r="G21" s="129"/>
      <c r="H21" s="129"/>
      <c r="I21" s="129"/>
      <c r="J21" s="129"/>
      <c r="K21" s="129"/>
      <c r="L21" s="129"/>
    </row>
    <row r="22" spans="1:12" ht="14.45" hidden="1" x14ac:dyDescent="0.25">
      <c r="A22" s="131">
        <v>317</v>
      </c>
      <c r="B22" s="131" t="s">
        <v>856</v>
      </c>
      <c r="C22" s="132">
        <v>2</v>
      </c>
      <c r="D22" s="128">
        <v>2</v>
      </c>
      <c r="E22" s="131"/>
      <c r="F22" s="132"/>
      <c r="G22" s="129"/>
      <c r="H22" s="129"/>
      <c r="I22" s="129"/>
      <c r="J22" s="129"/>
      <c r="K22" s="129"/>
      <c r="L22" s="129"/>
    </row>
    <row r="23" spans="1:12" s="62" customFormat="1" ht="14.45" hidden="1" x14ac:dyDescent="0.25">
      <c r="A23" s="131">
        <v>313</v>
      </c>
      <c r="B23" s="131" t="s">
        <v>857</v>
      </c>
      <c r="C23" s="132">
        <v>23</v>
      </c>
      <c r="D23" s="128">
        <v>23</v>
      </c>
      <c r="E23" s="131"/>
      <c r="F23" s="132"/>
      <c r="G23" s="133"/>
      <c r="H23" s="133"/>
      <c r="I23" s="133"/>
      <c r="J23" s="133"/>
      <c r="K23" s="133"/>
      <c r="L23" s="133"/>
    </row>
    <row r="24" spans="1:12" s="62" customFormat="1" ht="14.45" hidden="1" x14ac:dyDescent="0.25">
      <c r="A24" s="134">
        <v>313</v>
      </c>
      <c r="B24" s="134" t="s">
        <v>858</v>
      </c>
      <c r="C24" s="135">
        <v>46557</v>
      </c>
      <c r="D24" s="136">
        <v>48967</v>
      </c>
      <c r="E24" s="134"/>
      <c r="F24" s="135"/>
      <c r="G24" s="133"/>
      <c r="H24" s="133"/>
      <c r="I24" s="133"/>
      <c r="J24" s="133"/>
      <c r="K24" s="133"/>
      <c r="L24" s="133"/>
    </row>
  </sheetData>
  <customSheetViews>
    <customSheetView guid="{136716DF-FEF0-4F54-8A57-D91898BF8FC0}" topLeftCell="A8">
      <selection activeCell="A14" sqref="A14"/>
      <pageMargins left="0" right="0" top="0" bottom="0" header="0" footer="0"/>
    </customSheetView>
    <customSheetView guid="{BF05D9F7-4996-425B-BF45-DC9D9D0E8E64}" topLeftCell="A8">
      <selection activeCell="A14" sqref="A14"/>
      <pageMargins left="0" right="0" top="0" bottom="0" header="0" footer="0"/>
    </customSheetView>
  </customSheetViews>
  <pageMargins left="0.7" right="0.7" top="0.75" bottom="0.75" header="0.3" footer="0.3"/>
  <ignoredErrors>
    <ignoredError sqref="C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421E-06A1-43A3-A347-F14CF95405EC}">
  <sheetPr codeName="Sheet3"/>
  <dimension ref="A1:I569"/>
  <sheetViews>
    <sheetView zoomScaleNormal="100" workbookViewId="0">
      <pane ySplit="1" topLeftCell="A560" activePane="bottomLeft" state="frozen"/>
      <selection pane="bottomLeft" activeCell="I588" sqref="I588"/>
    </sheetView>
  </sheetViews>
  <sheetFormatPr defaultColWidth="9.42578125" defaultRowHeight="11.25" x14ac:dyDescent="0.25"/>
  <cols>
    <col min="1" max="1" width="10.5703125" style="30" customWidth="1"/>
    <col min="2" max="2" width="9.5703125" style="30" customWidth="1"/>
    <col min="3" max="3" width="12" style="30" customWidth="1"/>
    <col min="4" max="4" width="10.7109375" style="30" customWidth="1"/>
    <col min="5" max="5" width="34.28515625" style="30" customWidth="1"/>
    <col min="6" max="6" width="12.28515625" style="30" customWidth="1"/>
    <col min="7" max="7" width="9.7109375" style="30" customWidth="1"/>
    <col min="8" max="8" width="16.28515625" style="30" customWidth="1"/>
    <col min="9" max="9" width="22.5703125" style="30" customWidth="1"/>
    <col min="10" max="16384" width="9.42578125" style="30"/>
  </cols>
  <sheetData>
    <row r="1" spans="1:9" s="69" customFormat="1" ht="67.5" x14ac:dyDescent="0.25">
      <c r="A1" s="67" t="s">
        <v>859</v>
      </c>
      <c r="B1" s="68" t="s">
        <v>860</v>
      </c>
      <c r="C1" s="68" t="s">
        <v>861</v>
      </c>
      <c r="D1" s="67" t="s">
        <v>862</v>
      </c>
      <c r="E1" s="67" t="s">
        <v>863</v>
      </c>
      <c r="F1" s="67" t="s">
        <v>864</v>
      </c>
      <c r="G1" s="67" t="s">
        <v>865</v>
      </c>
      <c r="H1" s="67" t="s">
        <v>866</v>
      </c>
      <c r="I1" s="67" t="s">
        <v>867</v>
      </c>
    </row>
    <row r="2" spans="1:9" ht="90" x14ac:dyDescent="0.25">
      <c r="A2" s="96">
        <v>45728</v>
      </c>
      <c r="B2" s="97">
        <v>1.3</v>
      </c>
      <c r="C2" s="97" t="s">
        <v>113</v>
      </c>
      <c r="D2" s="97">
        <v>1</v>
      </c>
      <c r="E2" s="97" t="str">
        <f>_xlfn.IFNA(VLOOKUP(D2,MH!A$2:O$534,2,TRUE),"")</f>
        <v>Počet zaměstnanců se slevou</v>
      </c>
      <c r="F2" s="97"/>
      <c r="G2" s="97" t="str">
        <f>_xlfn.IFNA(VLOOKUP(D2,MH!A$2:O$534,7,TRUE),"")</f>
        <v>ePortál</v>
      </c>
      <c r="H2" s="97" t="s">
        <v>868</v>
      </c>
      <c r="I2" s="97" t="s">
        <v>869</v>
      </c>
    </row>
    <row r="3" spans="1:9" ht="45" x14ac:dyDescent="0.25">
      <c r="A3" s="96">
        <v>45728</v>
      </c>
      <c r="B3" s="97">
        <v>1.3</v>
      </c>
      <c r="C3" s="97" t="s">
        <v>113</v>
      </c>
      <c r="D3" s="97">
        <v>174</v>
      </c>
      <c r="E3" s="97" t="s">
        <v>870</v>
      </c>
      <c r="F3" s="97"/>
      <c r="G3" s="97" t="s">
        <v>27</v>
      </c>
      <c r="H3" s="97" t="s">
        <v>871</v>
      </c>
      <c r="I3" s="97" t="s">
        <v>872</v>
      </c>
    </row>
    <row r="4" spans="1:9" ht="45" x14ac:dyDescent="0.25">
      <c r="A4" s="96">
        <v>45728</v>
      </c>
      <c r="B4" s="97">
        <v>1.3</v>
      </c>
      <c r="C4" s="97" t="s">
        <v>113</v>
      </c>
      <c r="D4" s="97">
        <v>175</v>
      </c>
      <c r="E4" s="97" t="s">
        <v>873</v>
      </c>
      <c r="F4" s="97"/>
      <c r="G4" s="97" t="s">
        <v>27</v>
      </c>
      <c r="H4" s="97" t="s">
        <v>871</v>
      </c>
      <c r="I4" s="97" t="s">
        <v>874</v>
      </c>
    </row>
    <row r="5" spans="1:9" ht="45" x14ac:dyDescent="0.25">
      <c r="A5" s="96">
        <v>45728</v>
      </c>
      <c r="B5" s="97">
        <v>1.3</v>
      </c>
      <c r="C5" s="97" t="s">
        <v>113</v>
      </c>
      <c r="D5" s="97">
        <v>176</v>
      </c>
      <c r="E5" s="97" t="s">
        <v>875</v>
      </c>
      <c r="F5" s="97"/>
      <c r="G5" s="97" t="s">
        <v>27</v>
      </c>
      <c r="H5" s="97" t="s">
        <v>871</v>
      </c>
      <c r="I5" s="97" t="s">
        <v>876</v>
      </c>
    </row>
    <row r="6" spans="1:9" x14ac:dyDescent="0.25">
      <c r="A6" s="96">
        <v>45728</v>
      </c>
      <c r="B6" s="97">
        <v>1.3</v>
      </c>
      <c r="C6" s="97" t="s">
        <v>113</v>
      </c>
      <c r="D6" s="97">
        <v>177</v>
      </c>
      <c r="E6" s="97" t="s">
        <v>877</v>
      </c>
      <c r="F6" s="97"/>
      <c r="G6" s="97" t="s">
        <v>27</v>
      </c>
      <c r="H6" s="97" t="s">
        <v>871</v>
      </c>
      <c r="I6" s="97" t="s">
        <v>878</v>
      </c>
    </row>
    <row r="7" spans="1:9" ht="22.5" x14ac:dyDescent="0.25">
      <c r="A7" s="96">
        <v>45728</v>
      </c>
      <c r="B7" s="97">
        <v>1.3</v>
      </c>
      <c r="C7" s="97" t="s">
        <v>113</v>
      </c>
      <c r="D7" s="97">
        <v>181</v>
      </c>
      <c r="E7" s="97" t="s">
        <v>879</v>
      </c>
      <c r="F7" s="97"/>
      <c r="G7" s="97" t="s">
        <v>27</v>
      </c>
      <c r="H7" s="97" t="s">
        <v>871</v>
      </c>
      <c r="I7" s="97" t="s">
        <v>880</v>
      </c>
    </row>
    <row r="8" spans="1:9" ht="45" x14ac:dyDescent="0.25">
      <c r="A8" s="96">
        <v>45728</v>
      </c>
      <c r="B8" s="97">
        <v>1.3</v>
      </c>
      <c r="C8" s="97" t="s">
        <v>113</v>
      </c>
      <c r="D8" s="97">
        <v>193</v>
      </c>
      <c r="E8" s="97" t="str">
        <f>_xlfn.IFNA(VLOOKUP(D8,MH!A$2:O$534,2,TRUE),"")</f>
        <v>Kontrola na atributy uváděné jen v lednovém podání</v>
      </c>
      <c r="F8" s="97"/>
      <c r="G8" s="97" t="str">
        <f>_xlfn.IFNA(VLOOKUP(D8,MH!A$2:O$534,7,TRUE),"")</f>
        <v>ePortál</v>
      </c>
      <c r="H8" s="97" t="s">
        <v>868</v>
      </c>
      <c r="I8" s="97" t="s">
        <v>881</v>
      </c>
    </row>
    <row r="9" spans="1:9" ht="22.5" x14ac:dyDescent="0.25">
      <c r="A9" s="96">
        <v>45733</v>
      </c>
      <c r="B9" s="97">
        <v>1.3</v>
      </c>
      <c r="C9" s="97" t="s">
        <v>113</v>
      </c>
      <c r="D9" s="97">
        <v>95</v>
      </c>
      <c r="E9" s="97" t="str">
        <f>_xlfn.IFNA(VLOOKUP(D9,MH!A$2:O$534,2,TRUE),"")</f>
        <v>Sjednaný fond pracovní doby (v hodinách měsíčně)</v>
      </c>
      <c r="F9" s="97"/>
      <c r="G9" s="97" t="str">
        <f>_xlfn.IFNA(VLOOKUP(D9,MH!A$2:O$534,7,TRUE),"")</f>
        <v>ePortál</v>
      </c>
      <c r="H9" s="97" t="s">
        <v>868</v>
      </c>
      <c r="I9" s="97" t="s">
        <v>882</v>
      </c>
    </row>
    <row r="10" spans="1:9" ht="22.5" x14ac:dyDescent="0.25">
      <c r="A10" s="96">
        <v>45733</v>
      </c>
      <c r="B10" s="97">
        <v>1.3</v>
      </c>
      <c r="C10" s="97" t="s">
        <v>113</v>
      </c>
      <c r="D10" s="97">
        <v>98</v>
      </c>
      <c r="E10" s="97" t="str">
        <f>_xlfn.IFNA(VLOOKUP(D10,MH!A$2:O$534,2,TRUE),"")</f>
        <v>Počet dní nesmí být vyšší než počet kalendářních dní v daném měsíci</v>
      </c>
      <c r="F10" s="97"/>
      <c r="G10" s="97" t="str">
        <f>_xlfn.IFNA(VLOOKUP(D10,MH!A$2:O$534,7,TRUE),"")</f>
        <v>ePortál</v>
      </c>
      <c r="H10" s="97" t="s">
        <v>868</v>
      </c>
      <c r="I10" s="97" t="s">
        <v>883</v>
      </c>
    </row>
    <row r="11" spans="1:9" ht="33.75" x14ac:dyDescent="0.25">
      <c r="A11" s="96">
        <v>45733</v>
      </c>
      <c r="B11" s="97">
        <v>1.3</v>
      </c>
      <c r="C11" s="97" t="s">
        <v>113</v>
      </c>
      <c r="D11" s="97"/>
      <c r="E11" s="97" t="str">
        <f>_xlfn.IFNA(VLOOKUP(D11,MH!A$2:O$534,2,TRUE),"")</f>
        <v/>
      </c>
      <c r="F11" s="97"/>
      <c r="G11" s="97" t="str">
        <f>_xlfn.IFNA(VLOOKUP(D11,MH!A$2:O$534,6,TRUE),"")</f>
        <v/>
      </c>
      <c r="H11" s="97" t="s">
        <v>868</v>
      </c>
      <c r="I11" s="97" t="s">
        <v>884</v>
      </c>
    </row>
    <row r="12" spans="1:9" ht="22.5" x14ac:dyDescent="0.25">
      <c r="A12" s="96">
        <v>45735</v>
      </c>
      <c r="B12" s="97">
        <v>1.3</v>
      </c>
      <c r="C12" s="97" t="s">
        <v>113</v>
      </c>
      <c r="D12" s="97">
        <v>84</v>
      </c>
      <c r="E12" s="97" t="str">
        <f>_xlfn.IFNA(VLOOKUP(D12,MH!A$2:O$534,2,TRUE),"")</f>
        <v>Pořadí balíku dat</v>
      </c>
      <c r="F12" s="97"/>
      <c r="G12" s="97" t="str">
        <f>_xlfn.IFNA(VLOOKUP(D12,MH!A$2:O$534,7,TRUE),"")</f>
        <v>ePortál</v>
      </c>
      <c r="H12" s="97" t="s">
        <v>868</v>
      </c>
      <c r="I12" s="97" t="s">
        <v>885</v>
      </c>
    </row>
    <row r="13" spans="1:9" ht="22.5" x14ac:dyDescent="0.25">
      <c r="A13" s="96">
        <v>45735</v>
      </c>
      <c r="B13" s="97">
        <v>1.3</v>
      </c>
      <c r="C13" s="97" t="s">
        <v>113</v>
      </c>
      <c r="D13" s="97">
        <v>88</v>
      </c>
      <c r="E13" s="97" t="str">
        <f>_xlfn.IFNA(VLOOKUP(D13,MH!A$2:O$534,2,TRUE),"")</f>
        <v>Datum a čas vyplnění podání</v>
      </c>
      <c r="F13" s="97"/>
      <c r="G13" s="97" t="str">
        <f>_xlfn.IFNA(VLOOKUP(D13,MH!A$2:O$534,7,TRUE),"")</f>
        <v>ePortál</v>
      </c>
      <c r="H13" s="97" t="s">
        <v>868</v>
      </c>
      <c r="I13" s="97" t="s">
        <v>886</v>
      </c>
    </row>
    <row r="14" spans="1:9" ht="22.5" x14ac:dyDescent="0.25">
      <c r="A14" s="96">
        <v>45735</v>
      </c>
      <c r="B14" s="97">
        <v>1.3</v>
      </c>
      <c r="C14" s="97" t="s">
        <v>113</v>
      </c>
      <c r="D14" s="97">
        <v>90</v>
      </c>
      <c r="E14" s="97" t="str">
        <f>_xlfn.IFNA(VLOOKUP(D14,MH!A$2:O$534,2,TRUE),"")</f>
        <v>Měsíc</v>
      </c>
      <c r="F14" s="97"/>
      <c r="G14" s="97" t="str">
        <f>_xlfn.IFNA(VLOOKUP(D14,MH!A$2:O$534,7,TRUE),"")</f>
        <v>ePortál</v>
      </c>
      <c r="H14" s="97" t="s">
        <v>868</v>
      </c>
      <c r="I14" s="97" t="s">
        <v>886</v>
      </c>
    </row>
    <row r="15" spans="1:9" ht="22.5" x14ac:dyDescent="0.25">
      <c r="A15" s="96">
        <v>45735</v>
      </c>
      <c r="B15" s="97">
        <v>1.3</v>
      </c>
      <c r="C15" s="97" t="s">
        <v>113</v>
      </c>
      <c r="D15" s="97">
        <v>91</v>
      </c>
      <c r="E15" s="97" t="str">
        <f>_xlfn.IFNA(VLOOKUP(D15,MH!A$2:O$534,2,TRUE),"")</f>
        <v>Měsíc</v>
      </c>
      <c r="F15" s="97" t="s">
        <v>25</v>
      </c>
      <c r="G15" s="97" t="s">
        <v>37</v>
      </c>
      <c r="H15" s="97" t="s">
        <v>868</v>
      </c>
      <c r="I15" s="97" t="s">
        <v>886</v>
      </c>
    </row>
    <row r="16" spans="1:9" ht="22.5" x14ac:dyDescent="0.25">
      <c r="A16" s="96">
        <v>45735</v>
      </c>
      <c r="B16" s="97">
        <v>1.3</v>
      </c>
      <c r="C16" s="97" t="s">
        <v>113</v>
      </c>
      <c r="D16" s="97">
        <v>93</v>
      </c>
      <c r="E16" s="97" t="str">
        <f>_xlfn.IFNA(VLOOKUP(D16,MH!A$2:O$534,2,TRUE),"")</f>
        <v>Počet formulářů v balíků musí být maximálně jako Počet formulářů celkem</v>
      </c>
      <c r="F16" s="97"/>
      <c r="G16" s="97" t="str">
        <f>_xlfn.IFNA(VLOOKUP(D16,MH!A$2:O$534,7,TRUE),"")</f>
        <v>ePortál</v>
      </c>
      <c r="H16" s="97" t="s">
        <v>868</v>
      </c>
      <c r="I16" s="97" t="s">
        <v>885</v>
      </c>
    </row>
    <row r="17" spans="1:9" ht="22.5" x14ac:dyDescent="0.25">
      <c r="A17" s="96">
        <v>45735</v>
      </c>
      <c r="B17" s="97">
        <v>1.3</v>
      </c>
      <c r="C17" s="97" t="s">
        <v>113</v>
      </c>
      <c r="D17" s="97">
        <v>129</v>
      </c>
      <c r="E17" s="97" t="str">
        <f>_xlfn.IFNA(VLOOKUP(D17,MH!A$2:O$534,2,TRUE),"")</f>
        <v>Číslo měsíce</v>
      </c>
      <c r="F17" s="97"/>
      <c r="G17" s="97" t="str">
        <f>_xlfn.IFNA(VLOOKUP(D17,MH!A$2:O$534,7,TRUE),"")</f>
        <v>ePortál</v>
      </c>
      <c r="H17" s="97" t="s">
        <v>868</v>
      </c>
      <c r="I17" s="97" t="s">
        <v>886</v>
      </c>
    </row>
    <row r="18" spans="1:9" ht="22.5" x14ac:dyDescent="0.25">
      <c r="A18" s="96">
        <v>45735</v>
      </c>
      <c r="B18" s="97">
        <v>1.3</v>
      </c>
      <c r="C18" s="97" t="s">
        <v>113</v>
      </c>
      <c r="D18" s="97">
        <v>131</v>
      </c>
      <c r="E18" s="97" t="str">
        <f>_xlfn.IFNA(VLOOKUP(D18,MH!A$2:O$534,2,TRUE),"")</f>
        <v>Rok</v>
      </c>
      <c r="F18" s="97"/>
      <c r="G18" s="97" t="str">
        <f>_xlfn.IFNA(VLOOKUP(D18,MH!A$2:O$534,7,TRUE),"")</f>
        <v>ePortál</v>
      </c>
      <c r="H18" s="97" t="s">
        <v>868</v>
      </c>
      <c r="I18" s="97" t="s">
        <v>886</v>
      </c>
    </row>
    <row r="19" spans="1:9" ht="22.5" x14ac:dyDescent="0.25">
      <c r="A19" s="96">
        <v>45735</v>
      </c>
      <c r="B19" s="97">
        <v>1.3</v>
      </c>
      <c r="C19" s="97" t="s">
        <v>113</v>
      </c>
      <c r="D19" s="97">
        <v>132</v>
      </c>
      <c r="E19" s="97" t="str">
        <f>_xlfn.IFNA(VLOOKUP(D19,MH!A$2:O$534,2,TRUE),"")</f>
        <v>Kontrola roku pro podání opravného hlášení.</v>
      </c>
      <c r="F19" s="97"/>
      <c r="G19" s="97" t="str">
        <f>_xlfn.IFNA(VLOOKUP(D19,MH!A$2:O$534,7,TRUE),"")</f>
        <v>ePortál</v>
      </c>
      <c r="H19" s="97" t="s">
        <v>868</v>
      </c>
      <c r="I19" s="97" t="s">
        <v>886</v>
      </c>
    </row>
    <row r="20" spans="1:9" ht="45" x14ac:dyDescent="0.25">
      <c r="A20" s="96">
        <v>45735</v>
      </c>
      <c r="B20" s="97">
        <v>1.3</v>
      </c>
      <c r="C20" s="97" t="s">
        <v>113</v>
      </c>
      <c r="D20" s="97">
        <v>143</v>
      </c>
      <c r="E20" s="97" t="str">
        <f>_xlfn.IFNA(VLOOKUP(D20,MH!A$2:O$534,2,TRUE),"")</f>
        <v>Variabilní symbol zaměstnavatele</v>
      </c>
      <c r="F20" s="97"/>
      <c r="G20" s="97" t="str">
        <f>_xlfn.IFNA(VLOOKUP(D20,MH!A$2:O$534,7,TRUE),"")</f>
        <v>n/a</v>
      </c>
      <c r="H20" s="97" t="s">
        <v>868</v>
      </c>
      <c r="I20" s="97" t="s">
        <v>887</v>
      </c>
    </row>
    <row r="21" spans="1:9" ht="22.5" x14ac:dyDescent="0.25">
      <c r="A21" s="96">
        <v>45735</v>
      </c>
      <c r="B21" s="97">
        <v>1.3</v>
      </c>
      <c r="C21" s="97" t="s">
        <v>113</v>
      </c>
      <c r="D21" s="97">
        <v>146</v>
      </c>
      <c r="E21" s="97" t="str">
        <f>_xlfn.IFNA(VLOOKUP(D21,MH!A$2:O$534,2,TRUE),"")</f>
        <v>Překážky na straně zaměstnavatele - počet neodpracovaných hodin</v>
      </c>
      <c r="F21" s="97"/>
      <c r="G21" s="97" t="str">
        <f>_xlfn.IFNA(VLOOKUP(D21,MH!A$2:O$534,7,TRUE),"")</f>
        <v>ePortál</v>
      </c>
      <c r="H21" s="97" t="s">
        <v>868</v>
      </c>
      <c r="I21" s="97" t="s">
        <v>885</v>
      </c>
    </row>
    <row r="22" spans="1:9" ht="22.5" x14ac:dyDescent="0.25">
      <c r="A22" s="96">
        <v>45735</v>
      </c>
      <c r="B22" s="97">
        <v>1.3</v>
      </c>
      <c r="C22" s="97" t="s">
        <v>113</v>
      </c>
      <c r="D22" s="97">
        <v>147</v>
      </c>
      <c r="E22" s="97" t="s">
        <v>888</v>
      </c>
      <c r="F22" s="97"/>
      <c r="G22" s="97" t="str">
        <f>_xlfn.IFNA(VLOOKUP(D22,MH!A$2:O$534,7,TRUE),"")</f>
        <v>ePortál</v>
      </c>
      <c r="H22" s="97" t="s">
        <v>868</v>
      </c>
      <c r="I22" s="97" t="s">
        <v>885</v>
      </c>
    </row>
    <row r="23" spans="1:9" x14ac:dyDescent="0.25">
      <c r="A23" s="96">
        <v>45735</v>
      </c>
      <c r="B23" s="97">
        <v>1.3</v>
      </c>
      <c r="C23" s="97" t="s">
        <v>113</v>
      </c>
      <c r="D23" s="97">
        <v>232</v>
      </c>
      <c r="E23" s="97" t="str">
        <f>_xlfn.IFNA(VLOOKUP(D23,MH!A$2:O$534,2,TRUE),"")</f>
        <v>Struktura řádného měsíčního hlášení</v>
      </c>
      <c r="F23" s="97"/>
      <c r="G23" s="97" t="str">
        <f>_xlfn.IFNA(VLOOKUP(D23,MH!A$2:O$534,7,TRUE),"")</f>
        <v>n/a</v>
      </c>
      <c r="H23" s="97" t="s">
        <v>889</v>
      </c>
      <c r="I23" s="97" t="s">
        <v>890</v>
      </c>
    </row>
    <row r="24" spans="1:9" x14ac:dyDescent="0.25">
      <c r="A24" s="96">
        <v>45735</v>
      </c>
      <c r="B24" s="97">
        <v>1.3</v>
      </c>
      <c r="C24" s="97" t="s">
        <v>113</v>
      </c>
      <c r="D24" s="97">
        <v>233</v>
      </c>
      <c r="E24" s="97" t="str">
        <f>_xlfn.IFNA(VLOOKUP(D24,MH!A$2:O$534,2,TRUE),"")</f>
        <v>Struktura opravného hlášení</v>
      </c>
      <c r="F24" s="97"/>
      <c r="G24" s="97" t="str">
        <f>_xlfn.IFNA(VLOOKUP(D24,MH!A$2:O$534,7,TRUE),"")</f>
        <v>n/a</v>
      </c>
      <c r="H24" s="97" t="s">
        <v>889</v>
      </c>
      <c r="I24" s="97" t="s">
        <v>890</v>
      </c>
    </row>
    <row r="25" spans="1:9" x14ac:dyDescent="0.25">
      <c r="A25" s="96">
        <v>45735</v>
      </c>
      <c r="B25" s="97">
        <v>1.3</v>
      </c>
      <c r="C25" s="97" t="s">
        <v>113</v>
      </c>
      <c r="D25" s="97">
        <v>234</v>
      </c>
      <c r="E25" s="97" t="s">
        <v>891</v>
      </c>
      <c r="F25" s="97"/>
      <c r="G25" s="97" t="s">
        <v>37</v>
      </c>
      <c r="H25" s="97" t="s">
        <v>889</v>
      </c>
      <c r="I25" s="97" t="s">
        <v>890</v>
      </c>
    </row>
    <row r="26" spans="1:9" x14ac:dyDescent="0.25">
      <c r="A26" s="96">
        <v>45735</v>
      </c>
      <c r="B26" s="97">
        <v>1.3</v>
      </c>
      <c r="C26" s="97" t="s">
        <v>113</v>
      </c>
      <c r="D26" s="97">
        <v>235</v>
      </c>
      <c r="E26" s="97" t="str">
        <f>_xlfn.IFNA(VLOOKUP(D26,MH!A$2:O$534,2,TRUE),"")</f>
        <v>Neodpovídá skutečný počet formulářů</v>
      </c>
      <c r="F26" s="97"/>
      <c r="G26" s="97" t="s">
        <v>37</v>
      </c>
      <c r="H26" s="97" t="s">
        <v>889</v>
      </c>
      <c r="I26" s="97" t="s">
        <v>890</v>
      </c>
    </row>
    <row r="27" spans="1:9" x14ac:dyDescent="0.25">
      <c r="A27" s="96">
        <v>45735</v>
      </c>
      <c r="B27" s="97">
        <v>1.3</v>
      </c>
      <c r="C27" s="97" t="s">
        <v>113</v>
      </c>
      <c r="D27" s="97">
        <v>236</v>
      </c>
      <c r="E27" s="97" t="str">
        <f>_xlfn.IFNA(VLOOKUP(D27,MH!A$2:O$534,2,TRUE),"")</f>
        <v>Kontrola formulářů v řádném měsíčním hlášení</v>
      </c>
      <c r="F27" s="97"/>
      <c r="G27" s="97" t="str">
        <f>_xlfn.IFNA(VLOOKUP(D27,MH!A$2:O$534,7,TRUE),"")</f>
        <v>n/a</v>
      </c>
      <c r="H27" s="97" t="s">
        <v>889</v>
      </c>
      <c r="I27" s="97" t="s">
        <v>890</v>
      </c>
    </row>
    <row r="28" spans="1:9" ht="22.5" x14ac:dyDescent="0.25">
      <c r="A28" s="96">
        <v>45735</v>
      </c>
      <c r="B28" s="97">
        <v>1.3</v>
      </c>
      <c r="C28" s="97" t="s">
        <v>113</v>
      </c>
      <c r="D28" s="97">
        <v>237</v>
      </c>
      <c r="E28" s="97" t="str">
        <f>_xlfn.IFNA(VLOOKUP(D28,MH!A$2:O$534,2,TRUE),"")</f>
        <v>Kontrola formulářů v opravném měsíčním hlášení pro indiv. části</v>
      </c>
      <c r="F28" s="97"/>
      <c r="G28" s="97" t="str">
        <f>_xlfn.IFNA(VLOOKUP(D28,MH!A$2:O$534,7,TRUE),"")</f>
        <v>n/a</v>
      </c>
      <c r="H28" s="97" t="s">
        <v>889</v>
      </c>
      <c r="I28" s="97" t="s">
        <v>890</v>
      </c>
    </row>
    <row r="29" spans="1:9" ht="22.5" x14ac:dyDescent="0.25">
      <c r="A29" s="96">
        <v>45736</v>
      </c>
      <c r="B29" s="97">
        <v>1.3</v>
      </c>
      <c r="C29" s="97" t="s">
        <v>113</v>
      </c>
      <c r="D29" s="97">
        <v>213</v>
      </c>
      <c r="E29" s="97" t="s">
        <v>892</v>
      </c>
      <c r="F29" s="97"/>
      <c r="G29" s="97" t="str">
        <f>_xlfn.IFNA(VLOOKUP(D29,MH!A$2:O$534,7,TRUE),"")</f>
        <v>ePortál</v>
      </c>
      <c r="H29" s="97" t="s">
        <v>868</v>
      </c>
      <c r="I29" s="97" t="s">
        <v>893</v>
      </c>
    </row>
    <row r="30" spans="1:9" ht="45" x14ac:dyDescent="0.25">
      <c r="A30" s="96">
        <v>45736</v>
      </c>
      <c r="B30" s="97">
        <v>1.3</v>
      </c>
      <c r="C30" s="97" t="s">
        <v>113</v>
      </c>
      <c r="D30" s="97">
        <v>231</v>
      </c>
      <c r="E30" s="97" t="s">
        <v>892</v>
      </c>
      <c r="F30" s="97"/>
      <c r="G30" s="97" t="s">
        <v>27</v>
      </c>
      <c r="H30" s="97" t="s">
        <v>889</v>
      </c>
      <c r="I30" s="97" t="s">
        <v>894</v>
      </c>
    </row>
    <row r="31" spans="1:9" ht="45" x14ac:dyDescent="0.25">
      <c r="A31" s="96">
        <v>45736</v>
      </c>
      <c r="B31" s="97">
        <v>1.3</v>
      </c>
      <c r="C31" s="97" t="s">
        <v>113</v>
      </c>
      <c r="D31" s="97">
        <v>238</v>
      </c>
      <c r="E31" s="97" t="str">
        <f>_xlfn.IFNA(VLOOKUP(D31,MH!A$2:O$534,2,TRUE),"")</f>
        <v>Kontrola konzistence klíčů GUID, ikmpsv, idppv v části individualizované součásti při změně dat</v>
      </c>
      <c r="F31" s="97"/>
      <c r="G31" s="97" t="str">
        <f>_xlfn.IFNA(VLOOKUP(D31,MH!A$2:O$534,7,TRUE),"")</f>
        <v>n/a</v>
      </c>
      <c r="H31" s="97" t="s">
        <v>889</v>
      </c>
      <c r="I31" s="97" t="s">
        <v>895</v>
      </c>
    </row>
    <row r="32" spans="1:9" ht="45" x14ac:dyDescent="0.25">
      <c r="A32" s="96">
        <v>45736</v>
      </c>
      <c r="B32" s="97">
        <v>1.3</v>
      </c>
      <c r="C32" s="97" t="s">
        <v>113</v>
      </c>
      <c r="D32" s="97">
        <v>239</v>
      </c>
      <c r="E32" s="97" t="s">
        <v>896</v>
      </c>
      <c r="F32" s="97"/>
      <c r="G32" s="97" t="str">
        <f>_xlfn.IFNA(VLOOKUP(D32,MH!A$2:O$534,7,TRUE),"")</f>
        <v>n/a</v>
      </c>
      <c r="H32" s="97" t="s">
        <v>889</v>
      </c>
      <c r="I32" s="97" t="s">
        <v>897</v>
      </c>
    </row>
    <row r="33" spans="1:9" ht="56.25" x14ac:dyDescent="0.25">
      <c r="A33" s="96">
        <v>45737</v>
      </c>
      <c r="B33" s="97">
        <v>1.3</v>
      </c>
      <c r="C33" s="97" t="s">
        <v>113</v>
      </c>
      <c r="D33" s="97">
        <v>98</v>
      </c>
      <c r="E33" s="97" t="str">
        <f>_xlfn.IFNA(VLOOKUP(D33,MH!A$2:O$534,2,TRUE),"")</f>
        <v>Počet dní nesmí být vyšší než počet kalendářních dní v daném měsíci</v>
      </c>
      <c r="F33" s="97"/>
      <c r="G33" s="97" t="str">
        <f>_xlfn.IFNA(VLOOKUP(D33,MH!A$2:O$534,7,TRUE),"")</f>
        <v>ePortál</v>
      </c>
      <c r="H33" s="97" t="s">
        <v>868</v>
      </c>
      <c r="I33" s="97" t="s">
        <v>898</v>
      </c>
    </row>
    <row r="34" spans="1:9" ht="22.5" x14ac:dyDescent="0.25">
      <c r="A34" s="96">
        <v>45737</v>
      </c>
      <c r="B34" s="97">
        <v>1.3</v>
      </c>
      <c r="C34" s="97" t="s">
        <v>113</v>
      </c>
      <c r="D34" s="97">
        <v>145</v>
      </c>
      <c r="E34" s="97" t="str">
        <f>_xlfn.IFNA(VLOOKUP(D34,MH!A$2:O$534,2,TRUE),"")</f>
        <v>Překážky na straně zaměstnavatele - počet neodpracovaných hodin</v>
      </c>
      <c r="F34" s="97"/>
      <c r="G34" s="97" t="str">
        <f>_xlfn.IFNA(VLOOKUP(D34,MH!A$2:O$534,7,TRUE),"")</f>
        <v>ePortál</v>
      </c>
      <c r="H34" s="97" t="s">
        <v>868</v>
      </c>
      <c r="I34" s="97" t="s">
        <v>899</v>
      </c>
    </row>
    <row r="35" spans="1:9" x14ac:dyDescent="0.25">
      <c r="A35" s="96">
        <v>45737</v>
      </c>
      <c r="B35" s="97">
        <v>1.3</v>
      </c>
      <c r="C35" s="97" t="s">
        <v>113</v>
      </c>
      <c r="D35" s="97">
        <v>208</v>
      </c>
      <c r="E35" s="97" t="str">
        <f>_xlfn.IFNA(VLOOKUP(D35,MH!A$2:O$534,2,TRUE),"")</f>
        <v>Výše slevy na pojistném zaměstnance</v>
      </c>
      <c r="F35" s="97"/>
      <c r="G35" s="97" t="str">
        <f>_xlfn.IFNA(VLOOKUP(D35,MH!A$2:O$534,7,TRUE),"")</f>
        <v>ePortál</v>
      </c>
      <c r="H35" s="97" t="s">
        <v>889</v>
      </c>
      <c r="I35" s="97" t="s">
        <v>900</v>
      </c>
    </row>
    <row r="36" spans="1:9" ht="22.5" x14ac:dyDescent="0.25">
      <c r="A36" s="96">
        <v>45737</v>
      </c>
      <c r="B36" s="97">
        <v>1.3</v>
      </c>
      <c r="C36" s="97" t="s">
        <v>113</v>
      </c>
      <c r="D36" s="97">
        <v>209</v>
      </c>
      <c r="E36" s="97" t="str">
        <f>_xlfn.IFNA(VLOOKUP(D36,MH!A$2:O$534,2,TRUE),"")</f>
        <v>Úhrn slev na pojistném zaměstnanců</v>
      </c>
      <c r="F36" s="97"/>
      <c r="G36" s="97" t="str">
        <f>_xlfn.IFNA(VLOOKUP(D36,MH!A$2:O$534,7,TRUE),"")</f>
        <v>ePortál</v>
      </c>
      <c r="H36" s="97" t="s">
        <v>868</v>
      </c>
      <c r="I36" s="97" t="s">
        <v>901</v>
      </c>
    </row>
    <row r="37" spans="1:9" ht="22.5" x14ac:dyDescent="0.25">
      <c r="A37" s="96">
        <v>45737</v>
      </c>
      <c r="B37" s="97">
        <v>1.3</v>
      </c>
      <c r="C37" s="97" t="s">
        <v>113</v>
      </c>
      <c r="D37" s="97">
        <v>238</v>
      </c>
      <c r="E37" s="97" t="str">
        <f>_xlfn.IFNA(VLOOKUP(D37,MH!A$2:O$534,2,TRUE),"")</f>
        <v>Kontrola konzistence klíčů GUID, ikmpsv, idppv v části individualizované součásti při změně dat</v>
      </c>
      <c r="F37" s="97"/>
      <c r="G37" s="97" t="str">
        <f>_xlfn.IFNA(VLOOKUP(D37,MH!A$2:O$534,7,TRUE),"")</f>
        <v>n/a</v>
      </c>
      <c r="H37" s="97" t="s">
        <v>868</v>
      </c>
      <c r="I37" s="97" t="s">
        <v>902</v>
      </c>
    </row>
    <row r="38" spans="1:9" ht="78.75" x14ac:dyDescent="0.25">
      <c r="A38" s="96">
        <v>45739</v>
      </c>
      <c r="B38" s="97">
        <v>1.3</v>
      </c>
      <c r="C38" s="97" t="s">
        <v>113</v>
      </c>
      <c r="D38" s="97">
        <v>1</v>
      </c>
      <c r="E38" s="97" t="str">
        <f>_xlfn.IFNA(VLOOKUP(D38,MH!A$2:O$534,2,TRUE),"")</f>
        <v>Počet zaměstnanců se slevou</v>
      </c>
      <c r="F38" s="97"/>
      <c r="G38" s="97" t="str">
        <f>_xlfn.IFNA(VLOOKUP(D38,MH!A$2:O$534,7,TRUE),"")</f>
        <v>ePortál</v>
      </c>
      <c r="H38" s="97" t="s">
        <v>868</v>
      </c>
      <c r="I38" s="98" t="s">
        <v>903</v>
      </c>
    </row>
    <row r="39" spans="1:9" ht="146.25" x14ac:dyDescent="0.25">
      <c r="A39" s="96">
        <v>45740</v>
      </c>
      <c r="B39" s="97">
        <v>1.3</v>
      </c>
      <c r="C39" s="97" t="s">
        <v>113</v>
      </c>
      <c r="D39" s="97">
        <v>42</v>
      </c>
      <c r="E39" s="97" t="str">
        <f>_xlfn.IFNA(VLOOKUP(D39,MH!A$2:O$534,2,TRUE),"")</f>
        <v>Kontrola atributů v rámci slev na pojistném jsou vázany k druhu činnosti v rozsahu 1 až 9</v>
      </c>
      <c r="F39" s="97"/>
      <c r="G39" s="97" t="s">
        <v>27</v>
      </c>
      <c r="H39" s="97" t="s">
        <v>889</v>
      </c>
      <c r="I39" s="97" t="s">
        <v>904</v>
      </c>
    </row>
    <row r="40" spans="1:9" ht="56.25" x14ac:dyDescent="0.25">
      <c r="A40" s="96">
        <v>45740</v>
      </c>
      <c r="B40" s="97">
        <v>1.3</v>
      </c>
      <c r="C40" s="97" t="s">
        <v>113</v>
      </c>
      <c r="D40" s="97">
        <v>45</v>
      </c>
      <c r="E40" s="97" t="str">
        <f>_xlfn.IFNA(VLOOKUP(D40,MH!A$2:O$534,2,TRUE),"")</f>
        <v>Rozsah kratší pracovní/služební doby</v>
      </c>
      <c r="F40" s="97"/>
      <c r="G40" s="97" t="str">
        <f>_xlfn.IFNA(VLOOKUP(D40,MH!A$2:O$534,7,TRUE),"")</f>
        <v>ePortál</v>
      </c>
      <c r="H40" s="97" t="s">
        <v>868</v>
      </c>
      <c r="I40" s="97" t="s">
        <v>905</v>
      </c>
    </row>
    <row r="41" spans="1:9" ht="45" x14ac:dyDescent="0.25">
      <c r="A41" s="96">
        <v>45740</v>
      </c>
      <c r="B41" s="97">
        <v>1.3</v>
      </c>
      <c r="C41" s="97" t="s">
        <v>113</v>
      </c>
      <c r="D41" s="97">
        <v>137</v>
      </c>
      <c r="E41" s="97" t="str">
        <f>_xlfn.IFNA(VLOOKUP(D41,MH!A$2:O$534,2,TRUE),"")</f>
        <v>Vyplnění důvodu uplatnění slevy</v>
      </c>
      <c r="F41" s="97"/>
      <c r="G41" s="97" t="str">
        <f>_xlfn.IFNA(VLOOKUP(D41,MH!A$2:O$534,7,TRUE),"")</f>
        <v>ePortál</v>
      </c>
      <c r="H41" s="97" t="s">
        <v>868</v>
      </c>
      <c r="I41" s="97" t="s">
        <v>906</v>
      </c>
    </row>
    <row r="42" spans="1:9" ht="22.5" x14ac:dyDescent="0.25">
      <c r="A42" s="96">
        <v>45740</v>
      </c>
      <c r="B42" s="97">
        <v>1.3</v>
      </c>
      <c r="C42" s="97" t="s">
        <v>113</v>
      </c>
      <c r="D42" s="97">
        <v>138</v>
      </c>
      <c r="E42" s="97" t="str">
        <f>_xlfn.IFNA(VLOOKUP(D42,MH!A$2:O$534,2,TRUE),"")</f>
        <v>Kratší rozsah pracovní/služební doby musí být vyplněn</v>
      </c>
      <c r="F42" s="97"/>
      <c r="G42" s="97" t="str">
        <f>_xlfn.IFNA(VLOOKUP(D42,MH!A$2:O$534,7,TRUE),"")</f>
        <v>ePortál</v>
      </c>
      <c r="H42" s="97" t="s">
        <v>868</v>
      </c>
      <c r="I42" s="97" t="s">
        <v>907</v>
      </c>
    </row>
    <row r="43" spans="1:9" ht="45" x14ac:dyDescent="0.25">
      <c r="A43" s="96">
        <v>45740</v>
      </c>
      <c r="B43" s="97">
        <v>1.3</v>
      </c>
      <c r="C43" s="97" t="s">
        <v>113</v>
      </c>
      <c r="D43" s="97">
        <v>138</v>
      </c>
      <c r="E43" s="97" t="str">
        <f>_xlfn.IFNA(VLOOKUP(D43,MH!A$2:O$534,2,TRUE),"")</f>
        <v>Kratší rozsah pracovní/služební doby musí být vyplněn</v>
      </c>
      <c r="F43" s="97"/>
      <c r="G43" s="97" t="str">
        <f>_xlfn.IFNA(VLOOKUP(D43,MH!A$2:O$534,7,TRUE),"")</f>
        <v>ePortál</v>
      </c>
      <c r="H43" s="97" t="s">
        <v>868</v>
      </c>
      <c r="I43" s="97" t="s">
        <v>906</v>
      </c>
    </row>
    <row r="44" spans="1:9" ht="45" x14ac:dyDescent="0.25">
      <c r="A44" s="96">
        <v>45740</v>
      </c>
      <c r="B44" s="97">
        <v>1.3</v>
      </c>
      <c r="C44" s="97" t="s">
        <v>113</v>
      </c>
      <c r="D44" s="97">
        <v>202</v>
      </c>
      <c r="E44" s="97" t="s">
        <v>126</v>
      </c>
      <c r="F44" s="97"/>
      <c r="G44" s="97" t="s">
        <v>37</v>
      </c>
      <c r="H44" s="97" t="s">
        <v>868</v>
      </c>
      <c r="I44" s="97" t="s">
        <v>908</v>
      </c>
    </row>
    <row r="45" spans="1:9" ht="22.5" x14ac:dyDescent="0.25">
      <c r="A45" s="96">
        <v>45740</v>
      </c>
      <c r="B45" s="97">
        <v>1.3</v>
      </c>
      <c r="C45" s="97" t="s">
        <v>113</v>
      </c>
      <c r="D45" s="97">
        <v>212</v>
      </c>
      <c r="E45" s="97" t="s">
        <v>909</v>
      </c>
      <c r="F45" s="97"/>
      <c r="G45" s="97" t="s">
        <v>37</v>
      </c>
      <c r="H45" s="97" t="s">
        <v>871</v>
      </c>
      <c r="I45" s="97" t="s">
        <v>910</v>
      </c>
    </row>
    <row r="46" spans="1:9" x14ac:dyDescent="0.25">
      <c r="A46" s="96">
        <v>45742</v>
      </c>
      <c r="B46" s="97">
        <v>1.3</v>
      </c>
      <c r="C46" s="97" t="s">
        <v>113</v>
      </c>
      <c r="D46" s="97">
        <v>234</v>
      </c>
      <c r="E46" s="97" t="s">
        <v>891</v>
      </c>
      <c r="F46" s="97"/>
      <c r="G46" s="97" t="s">
        <v>37</v>
      </c>
      <c r="H46" s="97" t="s">
        <v>871</v>
      </c>
      <c r="I46" s="97" t="s">
        <v>911</v>
      </c>
    </row>
    <row r="47" spans="1:9" ht="22.5" x14ac:dyDescent="0.25">
      <c r="A47" s="96">
        <v>45742</v>
      </c>
      <c r="B47" s="97">
        <v>1.3</v>
      </c>
      <c r="C47" s="97" t="s">
        <v>113</v>
      </c>
      <c r="D47" s="97">
        <v>240</v>
      </c>
      <c r="E47" s="97" t="str">
        <f>_xlfn.IFNA(VLOOKUP(D47,MH!A$2:O$534,2,TRUE),"")</f>
        <v>Kontrola metaatributů pro řádné a opravného podání</v>
      </c>
      <c r="F47" s="97"/>
      <c r="G47" s="97" t="str">
        <f>_xlfn.IFNA(VLOOKUP(D47,MH!A$2:O$534,7,TRUE),"")</f>
        <v>n/a</v>
      </c>
      <c r="H47" s="97" t="s">
        <v>889</v>
      </c>
      <c r="I47" s="97" t="s">
        <v>912</v>
      </c>
    </row>
    <row r="48" spans="1:9" ht="22.5" x14ac:dyDescent="0.25">
      <c r="A48" s="96">
        <v>45742</v>
      </c>
      <c r="B48" s="97">
        <v>1.3</v>
      </c>
      <c r="C48" s="97" t="s">
        <v>113</v>
      </c>
      <c r="D48" s="97">
        <v>241</v>
      </c>
      <c r="E48" s="97" t="str">
        <f>_xlfn.IFNA(VLOOKUP(D48,MH!A$2:O$534,2,TRUE),"")</f>
        <v>Kontrola konzistence metatributů GUID pro celé podání</v>
      </c>
      <c r="F48" s="97"/>
      <c r="G48" s="97" t="s">
        <v>27</v>
      </c>
      <c r="H48" s="97" t="s">
        <v>889</v>
      </c>
      <c r="I48" s="97" t="s">
        <v>913</v>
      </c>
    </row>
    <row r="49" spans="1:9" ht="45" x14ac:dyDescent="0.25">
      <c r="A49" s="96">
        <v>45743</v>
      </c>
      <c r="B49" s="97">
        <v>1.3</v>
      </c>
      <c r="C49" s="97" t="s">
        <v>113</v>
      </c>
      <c r="D49" s="97">
        <v>165</v>
      </c>
      <c r="E49" s="97" t="str">
        <f>_xlfn.IFNA(VLOOKUP(D49,MH!A$2:O$534,2,TRUE),"")</f>
        <v>Kontrola vyplnění vyloučených dob dle  § 18 odst. 7</v>
      </c>
      <c r="F49" s="97"/>
      <c r="G49" s="97" t="str">
        <f>_xlfn.IFNA(VLOOKUP(D49,MH!A$2:O$534,7,TRUE),"")</f>
        <v>ePortál</v>
      </c>
      <c r="H49" s="97" t="s">
        <v>868</v>
      </c>
      <c r="I49" s="97" t="s">
        <v>914</v>
      </c>
    </row>
    <row r="50" spans="1:9" ht="33.75" x14ac:dyDescent="0.25">
      <c r="A50" s="96">
        <v>45747</v>
      </c>
      <c r="B50" s="97">
        <v>1.3</v>
      </c>
      <c r="C50" s="97" t="s">
        <v>113</v>
      </c>
      <c r="D50" s="97">
        <v>242</v>
      </c>
      <c r="E50" s="97" t="str">
        <f>_xlfn.IFNA(VLOOKUP(D50,MH!A$2:O$534,2,TRUE),"")</f>
        <v>Kontrola adekvátních atributů pro výpočet zálohy na daň rezidentů s prohlášením poplatníka daně</v>
      </c>
      <c r="F50" s="97"/>
      <c r="G50" s="97" t="str">
        <f>_xlfn.IFNA(VLOOKUP(D50,MH!A$2:O$534,7,TRUE),"")</f>
        <v>ePortál</v>
      </c>
      <c r="H50" s="97" t="s">
        <v>889</v>
      </c>
      <c r="I50" s="97" t="s">
        <v>915</v>
      </c>
    </row>
    <row r="51" spans="1:9" ht="33.75" x14ac:dyDescent="0.25">
      <c r="A51" s="96">
        <v>45747</v>
      </c>
      <c r="B51" s="97">
        <v>1.3</v>
      </c>
      <c r="C51" s="97" t="s">
        <v>113</v>
      </c>
      <c r="D51" s="97">
        <v>243</v>
      </c>
      <c r="E51" s="97" t="str">
        <f>_xlfn.IFNA(VLOOKUP(D51,MH!A$2:O$534,2,TRUE),"")</f>
        <v>Kontrola adekvátních atributů pro výpočet zálohy na daň nerezidentů  s prohlášením poplatníka daně</v>
      </c>
      <c r="F51" s="97"/>
      <c r="G51" s="97" t="str">
        <f>_xlfn.IFNA(VLOOKUP(D51,MH!A$2:O$534,7,TRUE),"")</f>
        <v>ePortál</v>
      </c>
      <c r="H51" s="97" t="s">
        <v>889</v>
      </c>
      <c r="I51" s="97" t="s">
        <v>915</v>
      </c>
    </row>
    <row r="52" spans="1:9" ht="22.5" x14ac:dyDescent="0.25">
      <c r="A52" s="96">
        <v>45747</v>
      </c>
      <c r="B52" s="97">
        <v>1.3</v>
      </c>
      <c r="C52" s="97" t="s">
        <v>113</v>
      </c>
      <c r="D52" s="97">
        <v>244</v>
      </c>
      <c r="E52" s="97" t="str">
        <f>_xlfn.IFNA(VLOOKUP(D52,MH!A$2:O$534,2,TRUE),"")</f>
        <v>Kontrola neuplatnění daňových slev a zvýhodnění rezidentů bez prohlášení poplatníka</v>
      </c>
      <c r="F52" s="97"/>
      <c r="G52" s="97" t="str">
        <f>_xlfn.IFNA(VLOOKUP(D52,MH!A$2:O$534,7,TRUE),"")</f>
        <v>ePortál</v>
      </c>
      <c r="H52" s="97" t="s">
        <v>889</v>
      </c>
      <c r="I52" s="97" t="s">
        <v>915</v>
      </c>
    </row>
    <row r="53" spans="1:9" ht="33.75" x14ac:dyDescent="0.25">
      <c r="A53" s="96">
        <v>45747</v>
      </c>
      <c r="B53" s="97">
        <v>1.3</v>
      </c>
      <c r="C53" s="97" t="s">
        <v>113</v>
      </c>
      <c r="D53" s="97">
        <v>245</v>
      </c>
      <c r="E53" s="97" t="str">
        <f>_xlfn.IFNA(VLOOKUP(D53,MH!A$2:O$534,2,TRUE),"")</f>
        <v>Kontrola adekvátních atributů pro výpočet srážkové daně bez prohlášení poplatníka - srážková daň</v>
      </c>
      <c r="F53" s="97"/>
      <c r="G53" s="97" t="str">
        <f>_xlfn.IFNA(VLOOKUP(D53,MH!A$2:O$534,7,TRUE),"")</f>
        <v>n/a</v>
      </c>
      <c r="H53" s="97" t="s">
        <v>889</v>
      </c>
      <c r="I53" s="97" t="s">
        <v>915</v>
      </c>
    </row>
    <row r="54" spans="1:9" ht="33.75" x14ac:dyDescent="0.25">
      <c r="A54" s="96">
        <v>45747</v>
      </c>
      <c r="B54" s="97">
        <v>1.3</v>
      </c>
      <c r="C54" s="97" t="s">
        <v>113</v>
      </c>
      <c r="D54" s="97">
        <v>246</v>
      </c>
      <c r="E54" s="97" t="str">
        <f>_xlfn.IFNA(VLOOKUP(D54,MH!A$2:O$534,2,TRUE),"")</f>
        <v>Kontrola adekvátních atributů pro výpočet srážkové daně bez prohlášení poplatníka - srážková daň</v>
      </c>
      <c r="F54" s="97"/>
      <c r="G54" s="97" t="str">
        <f>_xlfn.IFNA(VLOOKUP(D54,MH!A$2:O$534,7,TRUE),"")</f>
        <v>n/a</v>
      </c>
      <c r="H54" s="97" t="s">
        <v>889</v>
      </c>
      <c r="I54" s="97" t="s">
        <v>915</v>
      </c>
    </row>
    <row r="55" spans="1:9" ht="33.75" x14ac:dyDescent="0.25">
      <c r="A55" s="96">
        <v>45747</v>
      </c>
      <c r="B55" s="97">
        <v>1.3</v>
      </c>
      <c r="C55" s="97" t="s">
        <v>113</v>
      </c>
      <c r="D55" s="97">
        <v>247</v>
      </c>
      <c r="E55" s="97" t="str">
        <f>_xlfn.IFNA(VLOOKUP(D55,MH!A$2:O$534,2,TRUE),"")</f>
        <v>Kontrola adekvátních atributů pro výpočet srážkové daně bez prohlášení poplatníka - srážková daň</v>
      </c>
      <c r="F55" s="97"/>
      <c r="G55" s="97" t="str">
        <f>_xlfn.IFNA(VLOOKUP(D55,MH!A$2:O$534,7,TRUE),"")</f>
        <v>n/a</v>
      </c>
      <c r="H55" s="97" t="s">
        <v>889</v>
      </c>
      <c r="I55" s="97" t="s">
        <v>915</v>
      </c>
    </row>
    <row r="56" spans="1:9" ht="22.5" x14ac:dyDescent="0.25">
      <c r="A56" s="96">
        <v>45748</v>
      </c>
      <c r="B56" s="97">
        <v>1.3</v>
      </c>
      <c r="C56" s="97" t="s">
        <v>113</v>
      </c>
      <c r="D56" s="97">
        <v>58</v>
      </c>
      <c r="E56" s="97" t="str">
        <f>_xlfn.IFNA(VLOOKUP(D56,MH!A$2:O$534,2,TRUE),"")</f>
        <v>Počet kalendářních dnů trvání pojištění v daném kalendářním měsíci</v>
      </c>
      <c r="F56" s="97"/>
      <c r="G56" s="97" t="str">
        <f>_xlfn.IFNA(VLOOKUP(D56,MH!A$2:O$534,7,TRUE),"")</f>
        <v>ePortál</v>
      </c>
      <c r="H56" s="97" t="s">
        <v>868</v>
      </c>
      <c r="I56" s="97" t="s">
        <v>916</v>
      </c>
    </row>
    <row r="57" spans="1:9" x14ac:dyDescent="0.25">
      <c r="A57" s="96">
        <v>45748</v>
      </c>
      <c r="B57" s="97">
        <v>1.3</v>
      </c>
      <c r="C57" s="97" t="s">
        <v>113</v>
      </c>
      <c r="D57" s="97">
        <v>86</v>
      </c>
      <c r="E57" s="97" t="s">
        <v>917</v>
      </c>
      <c r="F57" s="97"/>
      <c r="G57" s="97" t="s">
        <v>37</v>
      </c>
      <c r="H57" s="97" t="s">
        <v>871</v>
      </c>
      <c r="I57" s="97" t="s">
        <v>918</v>
      </c>
    </row>
    <row r="58" spans="1:9" ht="33.75" x14ac:dyDescent="0.25">
      <c r="A58" s="96">
        <v>45748</v>
      </c>
      <c r="B58" s="97">
        <v>1.3</v>
      </c>
      <c r="C58" s="97" t="s">
        <v>113</v>
      </c>
      <c r="D58" s="97">
        <v>108</v>
      </c>
      <c r="E58" s="97" t="s">
        <v>919</v>
      </c>
      <c r="F58" s="97"/>
      <c r="G58" s="97" t="s">
        <v>37</v>
      </c>
      <c r="H58" s="97" t="s">
        <v>871</v>
      </c>
      <c r="I58" s="97" t="s">
        <v>920</v>
      </c>
    </row>
    <row r="59" spans="1:9" ht="22.5" x14ac:dyDescent="0.25">
      <c r="A59" s="96">
        <v>45748</v>
      </c>
      <c r="B59" s="97">
        <v>1.3</v>
      </c>
      <c r="C59" s="97" t="s">
        <v>113</v>
      </c>
      <c r="D59" s="97">
        <v>134</v>
      </c>
      <c r="E59" s="97" t="str">
        <f>_xlfn.IFNA(VLOOKUP(D59,MH!A$2:O$534,2,TRUE),"")</f>
        <v>Počet kalendářních dnů trvání pojištění v daném kalendářním měsíci - interval</v>
      </c>
      <c r="F59" s="97"/>
      <c r="G59" s="97" t="str">
        <f>_xlfn.IFNA(VLOOKUP(D59,MH!A$2:O$534,7,TRUE),"")</f>
        <v>ePortál</v>
      </c>
      <c r="H59" s="97" t="s">
        <v>868</v>
      </c>
      <c r="I59" s="97" t="s">
        <v>916</v>
      </c>
    </row>
    <row r="60" spans="1:9" ht="22.5" x14ac:dyDescent="0.25">
      <c r="A60" s="96">
        <v>45748</v>
      </c>
      <c r="B60" s="97">
        <v>1.3</v>
      </c>
      <c r="C60" s="97" t="s">
        <v>113</v>
      </c>
      <c r="D60" s="97">
        <v>149</v>
      </c>
      <c r="E60" s="97" t="s">
        <v>921</v>
      </c>
      <c r="F60" s="97"/>
      <c r="G60" s="97" t="s">
        <v>37</v>
      </c>
      <c r="H60" s="97" t="s">
        <v>871</v>
      </c>
      <c r="I60" s="97" t="s">
        <v>922</v>
      </c>
    </row>
    <row r="61" spans="1:9" ht="22.5" x14ac:dyDescent="0.25">
      <c r="A61" s="96">
        <v>45748</v>
      </c>
      <c r="B61" s="97">
        <v>1.3</v>
      </c>
      <c r="C61" s="97" t="s">
        <v>113</v>
      </c>
      <c r="D61" s="97">
        <v>194</v>
      </c>
      <c r="E61" s="97" t="str">
        <f>_xlfn.IFNA(VLOOKUP(D61,MH!A$2:O$534,2,TRUE),"")</f>
        <v>Kontrola na atributy uváděné jen prosincovém podání</v>
      </c>
      <c r="F61" s="97"/>
      <c r="G61" s="97" t="str">
        <f>_xlfn.IFNA(VLOOKUP(D61,MH!A$2:O$534,7,TRUE),"")</f>
        <v>ePortál</v>
      </c>
      <c r="H61" s="97" t="s">
        <v>868</v>
      </c>
      <c r="I61" s="97" t="s">
        <v>923</v>
      </c>
    </row>
    <row r="62" spans="1:9" ht="22.5" x14ac:dyDescent="0.25">
      <c r="A62" s="96">
        <v>45748</v>
      </c>
      <c r="B62" s="97">
        <v>1.3</v>
      </c>
      <c r="C62" s="97" t="s">
        <v>113</v>
      </c>
      <c r="D62" s="97">
        <v>194</v>
      </c>
      <c r="E62" s="97" t="str">
        <f>_xlfn.IFNA(VLOOKUP(D62,MH!A$2:O$534,2,TRUE),"")</f>
        <v>Kontrola na atributy uváděné jen prosincovém podání</v>
      </c>
      <c r="F62" s="97"/>
      <c r="G62" s="97" t="str">
        <f>_xlfn.IFNA(VLOOKUP(D62,MH!A$2:O$534,7,TRUE),"")</f>
        <v>ePortál</v>
      </c>
      <c r="H62" s="97" t="s">
        <v>868</v>
      </c>
      <c r="I62" s="97" t="s">
        <v>924</v>
      </c>
    </row>
    <row r="63" spans="1:9" ht="33.75" x14ac:dyDescent="0.25">
      <c r="A63" s="96">
        <v>45748</v>
      </c>
      <c r="B63" s="97">
        <v>1.3</v>
      </c>
      <c r="C63" s="97" t="s">
        <v>113</v>
      </c>
      <c r="D63" s="97">
        <v>194</v>
      </c>
      <c r="E63" s="97" t="str">
        <f>_xlfn.IFNA(VLOOKUP(D63,MH!A$2:O$534,2,TRUE),"")</f>
        <v>Kontrola na atributy uváděné jen prosincovém podání</v>
      </c>
      <c r="F63" s="97"/>
      <c r="G63" s="97" t="str">
        <f>_xlfn.IFNA(VLOOKUP(D63,MH!A$2:O$534,7,TRUE),"")</f>
        <v>ePortál</v>
      </c>
      <c r="H63" s="97" t="s">
        <v>868</v>
      </c>
      <c r="I63" s="97" t="s">
        <v>925</v>
      </c>
    </row>
    <row r="64" spans="1:9" ht="33.75" x14ac:dyDescent="0.25">
      <c r="A64" s="96">
        <v>45748</v>
      </c>
      <c r="B64" s="97">
        <v>1.3</v>
      </c>
      <c r="C64" s="97" t="s">
        <v>113</v>
      </c>
      <c r="D64" s="97">
        <v>200</v>
      </c>
      <c r="E64" s="97" t="s">
        <v>926</v>
      </c>
      <c r="F64" s="97"/>
      <c r="G64" s="97" t="s">
        <v>37</v>
      </c>
      <c r="H64" s="97" t="s">
        <v>871</v>
      </c>
      <c r="I64" s="97" t="s">
        <v>927</v>
      </c>
    </row>
    <row r="65" spans="1:9" ht="33.75" x14ac:dyDescent="0.25">
      <c r="A65" s="96">
        <v>45748</v>
      </c>
      <c r="B65" s="97">
        <v>1.3</v>
      </c>
      <c r="C65" s="97" t="s">
        <v>113</v>
      </c>
      <c r="D65" s="97">
        <v>239</v>
      </c>
      <c r="E65" s="97" t="s">
        <v>896</v>
      </c>
      <c r="F65" s="97"/>
      <c r="G65" s="97" t="str">
        <f>_xlfn.IFNA(VLOOKUP(D65,MH!A$2:O$534,7,TRUE),"")</f>
        <v>n/a</v>
      </c>
      <c r="H65" s="97" t="s">
        <v>871</v>
      </c>
      <c r="I65" s="97" t="s">
        <v>925</v>
      </c>
    </row>
    <row r="66" spans="1:9" ht="33.75" x14ac:dyDescent="0.25">
      <c r="A66" s="96">
        <v>45748</v>
      </c>
      <c r="B66" s="97">
        <v>1.3</v>
      </c>
      <c r="C66" s="97" t="s">
        <v>113</v>
      </c>
      <c r="D66" s="97">
        <v>247</v>
      </c>
      <c r="E66" s="97" t="str">
        <f>_xlfn.IFNA(VLOOKUP(D66,MH!A$2:O$534,2,TRUE),"")</f>
        <v>Kontrola adekvátních atributů pro výpočet srážkové daně bez prohlášení poplatníka - srážková daň</v>
      </c>
      <c r="F66" s="97"/>
      <c r="G66" s="97" t="str">
        <f>_xlfn.IFNA(VLOOKUP(D66,MH!A$2:O$534,7,TRUE),"")</f>
        <v>n/a</v>
      </c>
      <c r="H66" s="97" t="s">
        <v>889</v>
      </c>
      <c r="I66" s="97" t="s">
        <v>915</v>
      </c>
    </row>
    <row r="67" spans="1:9" ht="33.75" x14ac:dyDescent="0.25">
      <c r="A67" s="96">
        <v>45748</v>
      </c>
      <c r="B67" s="97">
        <v>1.3</v>
      </c>
      <c r="C67" s="97" t="s">
        <v>113</v>
      </c>
      <c r="D67" s="97">
        <v>248</v>
      </c>
      <c r="E67" s="97" t="str">
        <f>_xlfn.IFNA(VLOOKUP(D67,MH!A$2:O$534,2,TRUE),"")</f>
        <v>Kontrola vyplnění dat souhrnné vrstvy za zaměstnance jen pro primární pracovněprávní vztah zaměstnance</v>
      </c>
      <c r="F67" s="97"/>
      <c r="G67" s="97" t="s">
        <v>37</v>
      </c>
      <c r="H67" s="97" t="s">
        <v>889</v>
      </c>
      <c r="I67" s="97" t="s">
        <v>915</v>
      </c>
    </row>
    <row r="68" spans="1:9" ht="33.75" x14ac:dyDescent="0.25">
      <c r="A68" s="96">
        <v>45748</v>
      </c>
      <c r="B68" s="97">
        <v>1.3</v>
      </c>
      <c r="C68" s="97" t="s">
        <v>113</v>
      </c>
      <c r="D68" s="97">
        <v>249</v>
      </c>
      <c r="E68" s="97" t="str">
        <f>_xlfn.IFNA(VLOOKUP(D68,MH!A$2:O$534,2,TRUE),"")</f>
        <v>Kontrola vyplnění dat souhrnné vrstvy za zaměstnance jen pro primární pracovněprávní vztah zaměstnance</v>
      </c>
      <c r="F68" s="97"/>
      <c r="G68" s="97" t="str">
        <f>_xlfn.IFNA(VLOOKUP(D68,MH!A$2:O$534,7,TRUE),"")</f>
        <v>ePortál</v>
      </c>
      <c r="H68" s="97" t="s">
        <v>889</v>
      </c>
      <c r="I68" s="97" t="s">
        <v>915</v>
      </c>
    </row>
    <row r="69" spans="1:9" ht="22.5" x14ac:dyDescent="0.25">
      <c r="A69" s="96">
        <v>45750</v>
      </c>
      <c r="B69" s="97">
        <v>1.3</v>
      </c>
      <c r="C69" s="97" t="s">
        <v>113</v>
      </c>
      <c r="D69" s="97">
        <v>147</v>
      </c>
      <c r="E69" s="97" t="s">
        <v>888</v>
      </c>
      <c r="F69" s="97"/>
      <c r="G69" s="97" t="str">
        <f>_xlfn.IFNA(VLOOKUP(D69,MH!A$2:O$534,7,TRUE),"")</f>
        <v>ePortál</v>
      </c>
      <c r="H69" s="97" t="s">
        <v>868</v>
      </c>
      <c r="I69" s="97" t="s">
        <v>907</v>
      </c>
    </row>
    <row r="70" spans="1:9" ht="22.5" x14ac:dyDescent="0.25">
      <c r="A70" s="96">
        <v>45754</v>
      </c>
      <c r="B70" s="97">
        <v>1.3</v>
      </c>
      <c r="C70" s="97" t="s">
        <v>113</v>
      </c>
      <c r="D70" s="97">
        <v>128</v>
      </c>
      <c r="E70" s="97" t="str">
        <f>_xlfn.IFNA(VLOOKUP(D70,MH!A$2:O$534,2,TRUE),"")</f>
        <v>Při uplatnění daňového zvýhodnění na děti je vyplněno alespoň 1 dítě</v>
      </c>
      <c r="F70" s="97"/>
      <c r="G70" s="97" t="str">
        <f>_xlfn.IFNA(VLOOKUP(D70,MH!A$2:O$534,7,TRUE),"")</f>
        <v>ePortál</v>
      </c>
      <c r="H70" s="97" t="s">
        <v>868</v>
      </c>
      <c r="I70" s="97" t="s">
        <v>928</v>
      </c>
    </row>
    <row r="71" spans="1:9" ht="45" x14ac:dyDescent="0.25">
      <c r="A71" s="96">
        <v>45760</v>
      </c>
      <c r="B71" s="97">
        <v>1.3</v>
      </c>
      <c r="C71" s="97" t="s">
        <v>113</v>
      </c>
      <c r="D71" s="97">
        <v>65</v>
      </c>
      <c r="E71" s="97" t="str">
        <f>_xlfn.IFNA(VLOOKUP(D71,MH!A$2:O$534,2,TRUE),"")</f>
        <v>Formulářová kontrola XSD schématu</v>
      </c>
      <c r="F71" s="97" t="s">
        <v>25</v>
      </c>
      <c r="G71" s="97" t="s">
        <v>37</v>
      </c>
      <c r="H71" s="97" t="s">
        <v>868</v>
      </c>
      <c r="I71" s="97" t="s">
        <v>929</v>
      </c>
    </row>
    <row r="72" spans="1:9" ht="56.25" x14ac:dyDescent="0.25">
      <c r="A72" s="96">
        <v>45760</v>
      </c>
      <c r="B72" s="97">
        <v>1.3</v>
      </c>
      <c r="C72" s="97" t="s">
        <v>113</v>
      </c>
      <c r="D72" s="97">
        <v>82</v>
      </c>
      <c r="E72" s="97" t="str">
        <f>_xlfn.IFNA(VLOOKUP(D72,MH!A$2:O$534,2,TRUE),"")</f>
        <v>Vyplnění položky Výplatní termín při nastání specifické právní skutečnosti</v>
      </c>
      <c r="F72" s="97"/>
      <c r="G72" s="97" t="str">
        <f>_xlfn.IFNA(VLOOKUP(D72,MH!A$2:O$534,7,TRUE),"")</f>
        <v>ePortál</v>
      </c>
      <c r="H72" s="97" t="s">
        <v>868</v>
      </c>
      <c r="I72" s="97" t="s">
        <v>930</v>
      </c>
    </row>
    <row r="73" spans="1:9" ht="33.75" x14ac:dyDescent="0.25">
      <c r="A73" s="96">
        <v>45760</v>
      </c>
      <c r="B73" s="97">
        <v>1.3</v>
      </c>
      <c r="C73" s="97" t="s">
        <v>113</v>
      </c>
      <c r="D73" s="97">
        <v>106</v>
      </c>
      <c r="E73" s="97" t="s">
        <v>931</v>
      </c>
      <c r="F73" s="97"/>
      <c r="G73" s="97" t="s">
        <v>37</v>
      </c>
      <c r="H73" s="97" t="s">
        <v>871</v>
      </c>
      <c r="I73" s="97" t="s">
        <v>932</v>
      </c>
    </row>
    <row r="74" spans="1:9" ht="33.75" x14ac:dyDescent="0.25">
      <c r="A74" s="96">
        <v>45760</v>
      </c>
      <c r="B74" s="97">
        <v>1.3</v>
      </c>
      <c r="C74" s="97" t="s">
        <v>113</v>
      </c>
      <c r="D74" s="97">
        <v>107</v>
      </c>
      <c r="E74" s="97" t="s">
        <v>933</v>
      </c>
      <c r="F74" s="97"/>
      <c r="G74" s="97" t="s">
        <v>37</v>
      </c>
      <c r="H74" s="97" t="s">
        <v>871</v>
      </c>
      <c r="I74" s="97" t="s">
        <v>932</v>
      </c>
    </row>
    <row r="75" spans="1:9" ht="33.75" x14ac:dyDescent="0.25">
      <c r="A75" s="96">
        <v>45760</v>
      </c>
      <c r="B75" s="97">
        <v>1.3</v>
      </c>
      <c r="C75" s="97" t="s">
        <v>113</v>
      </c>
      <c r="D75" s="97">
        <v>109</v>
      </c>
      <c r="E75" s="97" t="str">
        <f>_xlfn.IFNA(VLOOKUP(D75,MH!A$2:O$534,2,TRUE),"")</f>
        <v>Kontrola na Zúčtovaný příjem - z toho odměny členů orgánů právnických osob, kteří jsou daňovými nerezidenty ČR</v>
      </c>
      <c r="F75" s="97"/>
      <c r="G75" s="97" t="str">
        <f>_xlfn.IFNA(VLOOKUP(D75,MH!A$2:O$534,7,TRUE),"")</f>
        <v>ePortál</v>
      </c>
      <c r="H75" s="97" t="s">
        <v>868</v>
      </c>
      <c r="I75" s="97" t="s">
        <v>934</v>
      </c>
    </row>
    <row r="76" spans="1:9" ht="33.75" x14ac:dyDescent="0.25">
      <c r="A76" s="96">
        <v>45760</v>
      </c>
      <c r="B76" s="97">
        <v>1.3</v>
      </c>
      <c r="C76" s="97" t="s">
        <v>113</v>
      </c>
      <c r="D76" s="97">
        <v>110</v>
      </c>
      <c r="E76" s="97" t="str">
        <f>_xlfn.IFNA(VLOOKUP(D76,MH!A$2:O$534,2,TRUE),"")</f>
        <v>Pořadí pro určení výše daňového zvýhodnění tvoří řadu</v>
      </c>
      <c r="F76" s="97"/>
      <c r="G76" s="97" t="str">
        <f>_xlfn.IFNA(VLOOKUP(D76,MH!A$2:O$534,7,TRUE),"")</f>
        <v>ePortál</v>
      </c>
      <c r="H76" s="97" t="s">
        <v>889</v>
      </c>
      <c r="I76" s="97" t="s">
        <v>935</v>
      </c>
    </row>
    <row r="77" spans="1:9" ht="56.25" x14ac:dyDescent="0.25">
      <c r="A77" s="96">
        <v>45760</v>
      </c>
      <c r="B77" s="97">
        <v>1.3</v>
      </c>
      <c r="C77" s="97" t="s">
        <v>113</v>
      </c>
      <c r="D77" s="97">
        <v>112</v>
      </c>
      <c r="E77" s="97" t="str">
        <f>_xlfn.IFNA(VLOOKUP(D77,MH!A$2:O$534,2,TRUE),"")</f>
        <v>Při uplatnění daňového zvýhodnění na děti je vyplněno alespoň 1 dítě (roční zúčtování)</v>
      </c>
      <c r="F77" s="97"/>
      <c r="G77" s="97" t="str">
        <f>_xlfn.IFNA(VLOOKUP(D77,MH!A$2:O$534,7,TRUE),"")</f>
        <v>ePortál</v>
      </c>
      <c r="H77" s="97" t="s">
        <v>868</v>
      </c>
      <c r="I77" s="97" t="s">
        <v>936</v>
      </c>
    </row>
    <row r="78" spans="1:9" ht="45" x14ac:dyDescent="0.25">
      <c r="A78" s="96">
        <v>45760</v>
      </c>
      <c r="B78" s="97">
        <v>1.3</v>
      </c>
      <c r="C78" s="97" t="s">
        <v>113</v>
      </c>
      <c r="D78" s="97">
        <v>123</v>
      </c>
      <c r="E78" s="97" t="str">
        <f>_xlfn.IFNA(VLOOKUP(D78,MH!A$2:O$534,2,TRUE),"")</f>
        <v>Kontrola vyplnění data nastání specifické právní skutečnosti</v>
      </c>
      <c r="F78" s="97"/>
      <c r="G78" s="97" t="str">
        <f>_xlfn.IFNA(VLOOKUP(D78,MH!A$2:O$534,7,TRUE),"")</f>
        <v>ePortál</v>
      </c>
      <c r="H78" s="97" t="s">
        <v>868</v>
      </c>
      <c r="I78" s="97" t="s">
        <v>937</v>
      </c>
    </row>
    <row r="79" spans="1:9" ht="22.5" x14ac:dyDescent="0.25">
      <c r="A79" s="96">
        <v>45760</v>
      </c>
      <c r="B79" s="97">
        <v>1.3</v>
      </c>
      <c r="C79" s="97" t="s">
        <v>113</v>
      </c>
      <c r="D79" s="97">
        <v>128</v>
      </c>
      <c r="E79" s="97" t="str">
        <f>_xlfn.IFNA(VLOOKUP(D79,MH!A$2:O$534,2,TRUE),"")</f>
        <v>Při uplatnění daňového zvýhodnění na děti je vyplněno alespoň 1 dítě</v>
      </c>
      <c r="F79" s="97"/>
      <c r="G79" s="97" t="str">
        <f>_xlfn.IFNA(VLOOKUP(D79,MH!A$2:O$534,7,TRUE),"")</f>
        <v>ePortál</v>
      </c>
      <c r="H79" s="97" t="s">
        <v>868</v>
      </c>
      <c r="I79" s="97" t="s">
        <v>938</v>
      </c>
    </row>
    <row r="80" spans="1:9" ht="22.5" x14ac:dyDescent="0.25">
      <c r="A80" s="96">
        <v>45760</v>
      </c>
      <c r="B80" s="97">
        <v>1.3</v>
      </c>
      <c r="C80" s="97" t="s">
        <v>113</v>
      </c>
      <c r="D80" s="97">
        <v>147</v>
      </c>
      <c r="E80" s="97" t="s">
        <v>888</v>
      </c>
      <c r="F80" s="97"/>
      <c r="G80" s="97" t="str">
        <f>_xlfn.IFNA(VLOOKUP(D80,MH!A$2:O$534,7,TRUE),"")</f>
        <v>ePortál</v>
      </c>
      <c r="H80" s="97" t="s">
        <v>868</v>
      </c>
      <c r="I80" s="97" t="s">
        <v>939</v>
      </c>
    </row>
    <row r="81" spans="1:9" ht="22.5" x14ac:dyDescent="0.25">
      <c r="A81" s="96">
        <v>45760</v>
      </c>
      <c r="B81" s="97">
        <v>1.3</v>
      </c>
      <c r="C81" s="97" t="s">
        <v>113</v>
      </c>
      <c r="D81" s="97">
        <v>148</v>
      </c>
      <c r="E81" s="97" t="str">
        <f>_xlfn.IFNA(VLOOKUP(D81,MH!A$2:O$534,2,TRUE),"")</f>
        <v>Specifická právní skutečnost</v>
      </c>
      <c r="F81" s="97"/>
      <c r="G81" s="97" t="str">
        <f>_xlfn.IFNA(VLOOKUP(D81,MH!A$2:O$534,7,TRUE),"")</f>
        <v>ePortál</v>
      </c>
      <c r="H81" s="97" t="s">
        <v>868</v>
      </c>
      <c r="I81" s="97" t="s">
        <v>939</v>
      </c>
    </row>
    <row r="82" spans="1:9" x14ac:dyDescent="0.25">
      <c r="A82" s="96">
        <v>45760</v>
      </c>
      <c r="B82" s="97">
        <v>1.3</v>
      </c>
      <c r="C82" s="97" t="s">
        <v>113</v>
      </c>
      <c r="D82" s="97">
        <v>160</v>
      </c>
      <c r="E82" s="97" t="s">
        <v>940</v>
      </c>
      <c r="F82" s="97"/>
      <c r="G82" s="97" t="s">
        <v>37</v>
      </c>
      <c r="H82" s="97" t="s">
        <v>871</v>
      </c>
      <c r="I82" s="97" t="s">
        <v>941</v>
      </c>
    </row>
    <row r="83" spans="1:9" ht="33.75" x14ac:dyDescent="0.25">
      <c r="A83" s="96">
        <v>45760</v>
      </c>
      <c r="B83" s="97">
        <v>1.3</v>
      </c>
      <c r="C83" s="97" t="s">
        <v>113</v>
      </c>
      <c r="D83" s="97">
        <v>195</v>
      </c>
      <c r="E83" s="97" t="s">
        <v>942</v>
      </c>
      <c r="F83" s="97"/>
      <c r="G83" s="97" t="s">
        <v>37</v>
      </c>
      <c r="H83" s="97" t="s">
        <v>868</v>
      </c>
      <c r="I83" s="97" t="s">
        <v>932</v>
      </c>
    </row>
    <row r="84" spans="1:9" ht="22.5" x14ac:dyDescent="0.25">
      <c r="A84" s="96">
        <v>45760</v>
      </c>
      <c r="B84" s="97">
        <v>1.3</v>
      </c>
      <c r="C84" s="97" t="s">
        <v>113</v>
      </c>
      <c r="D84" s="97">
        <v>229</v>
      </c>
      <c r="E84" s="97" t="str">
        <f>_xlfn.IFNA(VLOOKUP(D84,MH!A$2:O$534,2,TRUE),"")</f>
        <v>Kontrola kolize pořadí dítěte v měsíci (měsíční zúčtovaní)</v>
      </c>
      <c r="F84" s="97"/>
      <c r="G84" s="97" t="str">
        <f>_xlfn.IFNA(VLOOKUP(D84,MH!A$2:O$534,7,TRUE),"")</f>
        <v>ePortál</v>
      </c>
      <c r="H84" s="97" t="s">
        <v>868</v>
      </c>
      <c r="I84" s="97" t="s">
        <v>943</v>
      </c>
    </row>
    <row r="85" spans="1:9" ht="22.5" x14ac:dyDescent="0.25">
      <c r="A85" s="96">
        <v>45760</v>
      </c>
      <c r="B85" s="97">
        <v>1.3</v>
      </c>
      <c r="C85" s="97" t="s">
        <v>113</v>
      </c>
      <c r="D85" s="97">
        <v>230</v>
      </c>
      <c r="E85" s="97" t="str">
        <f>_xlfn.IFNA(VLOOKUP(D85,MH!A$2:O$534,2,TRUE),"")</f>
        <v>Kontrola kolize pořadí dítěte v měsíci (roční zúčtovaní)</v>
      </c>
      <c r="F85" s="97"/>
      <c r="G85" s="97" t="str">
        <f>_xlfn.IFNA(VLOOKUP(D85,MH!A$2:O$534,7,TRUE),"")</f>
        <v>ePortál</v>
      </c>
      <c r="H85" s="97" t="s">
        <v>868</v>
      </c>
      <c r="I85" s="97" t="s">
        <v>943</v>
      </c>
    </row>
    <row r="86" spans="1:9" ht="33.75" x14ac:dyDescent="0.25">
      <c r="A86" s="96">
        <v>45760</v>
      </c>
      <c r="B86" s="97">
        <v>1.3</v>
      </c>
      <c r="C86" s="97" t="s">
        <v>113</v>
      </c>
      <c r="D86" s="97">
        <v>242</v>
      </c>
      <c r="E86" s="97" t="str">
        <f>_xlfn.IFNA(VLOOKUP(D86,MH!A$2:O$534,2,TRUE),"")</f>
        <v>Kontrola adekvátních atributů pro výpočet zálohy na daň rezidentů s prohlášením poplatníka daně</v>
      </c>
      <c r="F86" s="97"/>
      <c r="G86" s="97" t="str">
        <f>_xlfn.IFNA(VLOOKUP(D86,MH!A$2:O$534,7,TRUE),"")</f>
        <v>ePortál</v>
      </c>
      <c r="H86" s="97" t="s">
        <v>868</v>
      </c>
      <c r="I86" s="97" t="s">
        <v>944</v>
      </c>
    </row>
    <row r="87" spans="1:9" ht="33.75" x14ac:dyDescent="0.25">
      <c r="A87" s="96">
        <v>45760</v>
      </c>
      <c r="B87" s="97">
        <v>1.3</v>
      </c>
      <c r="C87" s="97" t="s">
        <v>113</v>
      </c>
      <c r="D87" s="97">
        <v>245</v>
      </c>
      <c r="E87" s="97" t="str">
        <f>_xlfn.IFNA(VLOOKUP(D87,MH!A$2:O$534,2,TRUE),"")</f>
        <v>Kontrola adekvátních atributů pro výpočet srážkové daně bez prohlášení poplatníka - srážková daň</v>
      </c>
      <c r="F87" s="97"/>
      <c r="G87" s="97" t="str">
        <f>_xlfn.IFNA(VLOOKUP(D87,MH!A$2:O$534,7,TRUE),"")</f>
        <v>n/a</v>
      </c>
      <c r="H87" s="97" t="s">
        <v>868</v>
      </c>
      <c r="I87" s="97" t="s">
        <v>934</v>
      </c>
    </row>
    <row r="88" spans="1:9" ht="22.5" x14ac:dyDescent="0.25">
      <c r="A88" s="96">
        <v>45760</v>
      </c>
      <c r="B88" s="97">
        <v>1.3</v>
      </c>
      <c r="C88" s="97" t="s">
        <v>113</v>
      </c>
      <c r="D88" s="97">
        <v>251</v>
      </c>
      <c r="E88" s="97" t="str">
        <f>_xlfn.IFNA(VLOOKUP(D88,MH!A$2:O$534,2,TRUE),"")</f>
        <v>Kontrola vícečetnosti stejných IDPPV v součástí individualizovaných částí.</v>
      </c>
      <c r="F88" s="97"/>
      <c r="G88" s="97" t="str">
        <f>_xlfn.IFNA(VLOOKUP(D88,MH!A$2:O$534,7,TRUE),"")</f>
        <v>ePortál</v>
      </c>
      <c r="H88" s="97" t="s">
        <v>889</v>
      </c>
      <c r="I88" s="97" t="s">
        <v>945</v>
      </c>
    </row>
    <row r="89" spans="1:9" ht="22.5" x14ac:dyDescent="0.25">
      <c r="A89" s="96">
        <v>45760</v>
      </c>
      <c r="B89" s="97">
        <v>1.3</v>
      </c>
      <c r="C89" s="97" t="s">
        <v>113</v>
      </c>
      <c r="D89" s="97">
        <v>253</v>
      </c>
      <c r="E89" s="97" t="str">
        <f>_xlfn.IFNA(VLOOKUP(D89,MH!A$2:O$534,2,TRUE),"")</f>
        <v>Kontrola unikátnosti ID PPV v rámci dílčího podání</v>
      </c>
      <c r="F89" s="97"/>
      <c r="G89" s="97" t="str">
        <f>_xlfn.IFNA(VLOOKUP(D89,MH!A$2:O$534,7,TRUE),"")</f>
        <v>n/a</v>
      </c>
      <c r="H89" s="97" t="s">
        <v>889</v>
      </c>
      <c r="I89" s="97" t="s">
        <v>945</v>
      </c>
    </row>
    <row r="90" spans="1:9" ht="33.75" x14ac:dyDescent="0.25">
      <c r="A90" s="96">
        <v>45761</v>
      </c>
      <c r="B90" s="97">
        <v>1.3</v>
      </c>
      <c r="C90" s="97" t="s">
        <v>113</v>
      </c>
      <c r="D90" s="97">
        <v>250</v>
      </c>
      <c r="E90" s="97" t="str">
        <f>_xlfn.IFNA(VLOOKUP(D90,MH!A$2:O$534,2,TRUE),"")</f>
        <v>Kontrola vyplnění dat souhrnné vrstvy za zaměstnance jen pro primární pracovněprávní vztah zaměstnance</v>
      </c>
      <c r="F90" s="97"/>
      <c r="G90" s="97" t="str">
        <f>_xlfn.IFNA(VLOOKUP(D90,MH!A$2:O$534,7,TRUE),"")</f>
        <v>ePortál</v>
      </c>
      <c r="H90" s="97" t="s">
        <v>889</v>
      </c>
      <c r="I90" s="97" t="s">
        <v>945</v>
      </c>
    </row>
    <row r="91" spans="1:9" x14ac:dyDescent="0.25">
      <c r="A91" s="96">
        <v>45763</v>
      </c>
      <c r="B91" s="97">
        <v>1.3</v>
      </c>
      <c r="C91" s="97" t="s">
        <v>113</v>
      </c>
      <c r="D91" s="97">
        <v>209</v>
      </c>
      <c r="E91" s="97" t="str">
        <f>_xlfn.IFNA(VLOOKUP(D91,MH!A$2:O$534,2,TRUE),"")</f>
        <v>Úhrn slev na pojistném zaměstnanců</v>
      </c>
      <c r="F91" s="97"/>
      <c r="G91" s="97" t="str">
        <f>_xlfn.IFNA(VLOOKUP(D91,MH!A$2:O$534,7,TRUE),"")</f>
        <v>ePortál</v>
      </c>
      <c r="H91" s="97" t="s">
        <v>868</v>
      </c>
      <c r="I91" s="97" t="s">
        <v>946</v>
      </c>
    </row>
    <row r="92" spans="1:9" ht="33.75" x14ac:dyDescent="0.25">
      <c r="A92" s="96">
        <v>45763</v>
      </c>
      <c r="B92" s="97">
        <v>1.3</v>
      </c>
      <c r="C92" s="97" t="s">
        <v>113</v>
      </c>
      <c r="D92" s="97">
        <v>242</v>
      </c>
      <c r="E92" s="97" t="str">
        <f>_xlfn.IFNA(VLOOKUP(D92,MH!A$2:O$534,2,TRUE),"")</f>
        <v>Kontrola adekvátních atributů pro výpočet zálohy na daň rezidentů s prohlášením poplatníka daně</v>
      </c>
      <c r="F92" s="97"/>
      <c r="G92" s="97" t="str">
        <f>_xlfn.IFNA(VLOOKUP(D92,MH!A$2:O$534,7,TRUE),"")</f>
        <v>ePortál</v>
      </c>
      <c r="H92" s="97" t="s">
        <v>868</v>
      </c>
      <c r="I92" s="97" t="s">
        <v>934</v>
      </c>
    </row>
    <row r="93" spans="1:9" ht="33.75" x14ac:dyDescent="0.25">
      <c r="A93" s="96">
        <v>45763</v>
      </c>
      <c r="B93" s="97">
        <v>1.3</v>
      </c>
      <c r="C93" s="97" t="s">
        <v>113</v>
      </c>
      <c r="D93" s="97">
        <v>244</v>
      </c>
      <c r="E93" s="97" t="str">
        <f>_xlfn.IFNA(VLOOKUP(D93,MH!A$2:O$534,2,TRUE),"")</f>
        <v>Kontrola neuplatnění daňových slev a zvýhodnění rezidentů bez prohlášení poplatníka</v>
      </c>
      <c r="F93" s="97"/>
      <c r="G93" s="97" t="str">
        <f>_xlfn.IFNA(VLOOKUP(D93,MH!A$2:O$534,7,TRUE),"")</f>
        <v>ePortál</v>
      </c>
      <c r="H93" s="97" t="s">
        <v>868</v>
      </c>
      <c r="I93" s="97" t="s">
        <v>934</v>
      </c>
    </row>
    <row r="94" spans="1:9" ht="33.75" x14ac:dyDescent="0.25">
      <c r="A94" s="96">
        <v>45763</v>
      </c>
      <c r="B94" s="97">
        <v>1.3</v>
      </c>
      <c r="C94" s="97" t="s">
        <v>113</v>
      </c>
      <c r="D94" s="97">
        <v>246</v>
      </c>
      <c r="E94" s="97" t="str">
        <f>_xlfn.IFNA(VLOOKUP(D94,MH!A$2:O$534,2,TRUE),"")</f>
        <v>Kontrola adekvátních atributů pro výpočet srážkové daně bez prohlášení poplatníka - srážková daň</v>
      </c>
      <c r="F94" s="97"/>
      <c r="G94" s="97" t="str">
        <f>_xlfn.IFNA(VLOOKUP(D94,MH!A$2:O$534,7,TRUE),"")</f>
        <v>n/a</v>
      </c>
      <c r="H94" s="97" t="s">
        <v>868</v>
      </c>
      <c r="I94" s="97" t="s">
        <v>934</v>
      </c>
    </row>
    <row r="95" spans="1:9" ht="33.75" x14ac:dyDescent="0.25">
      <c r="A95" s="96">
        <v>45763</v>
      </c>
      <c r="B95" s="97">
        <v>1.3</v>
      </c>
      <c r="C95" s="97" t="s">
        <v>113</v>
      </c>
      <c r="D95" s="97">
        <v>248</v>
      </c>
      <c r="E95" s="97" t="str">
        <f>_xlfn.IFNA(VLOOKUP(D95,MH!A$2:O$534,2,TRUE),"")</f>
        <v>Kontrola vyplnění dat souhrnné vrstvy za zaměstnance jen pro primární pracovněprávní vztah zaměstnance</v>
      </c>
      <c r="F95" s="97"/>
      <c r="G95" s="97" t="s">
        <v>37</v>
      </c>
      <c r="H95" s="97" t="s">
        <v>868</v>
      </c>
      <c r="I95" s="97" t="s">
        <v>934</v>
      </c>
    </row>
    <row r="96" spans="1:9" ht="33.75" x14ac:dyDescent="0.25">
      <c r="A96" s="96">
        <v>45764</v>
      </c>
      <c r="B96" s="97">
        <v>1.3</v>
      </c>
      <c r="C96" s="97" t="s">
        <v>113</v>
      </c>
      <c r="D96" s="97">
        <v>147</v>
      </c>
      <c r="E96" s="97" t="s">
        <v>888</v>
      </c>
      <c r="F96" s="97"/>
      <c r="G96" s="97" t="s">
        <v>37</v>
      </c>
      <c r="H96" s="97" t="s">
        <v>871</v>
      </c>
      <c r="I96" s="97" t="s">
        <v>947</v>
      </c>
    </row>
    <row r="97" spans="1:9" ht="22.5" x14ac:dyDescent="0.25">
      <c r="A97" s="99">
        <v>45764</v>
      </c>
      <c r="B97" s="100">
        <v>1.3</v>
      </c>
      <c r="C97" s="100" t="s">
        <v>113</v>
      </c>
      <c r="D97" s="100">
        <v>148</v>
      </c>
      <c r="E97" s="100" t="str">
        <f>_xlfn.IFNA(VLOOKUP(D97,MH!A$2:O$534,2,TRUE),"")</f>
        <v>Specifická právní skutečnost</v>
      </c>
      <c r="F97" s="100"/>
      <c r="G97" s="100" t="str">
        <f>_xlfn.IFNA(VLOOKUP(D97,MH!A$2:O$534,7,TRUE),"")</f>
        <v>ePortál</v>
      </c>
      <c r="H97" s="100" t="s">
        <v>868</v>
      </c>
      <c r="I97" s="100" t="s">
        <v>948</v>
      </c>
    </row>
    <row r="98" spans="1:9" ht="33.75" x14ac:dyDescent="0.25">
      <c r="A98" s="101">
        <v>45771</v>
      </c>
      <c r="B98" s="102" t="s">
        <v>949</v>
      </c>
      <c r="C98" s="102" t="s">
        <v>113</v>
      </c>
      <c r="D98" s="102">
        <v>163</v>
      </c>
      <c r="E98" s="102" t="s">
        <v>950</v>
      </c>
      <c r="F98" s="97" t="str">
        <f>_xlfn.IFNA(VLOOKUP(D98,MH!A$2:L$515,7,FALSE), "")</f>
        <v/>
      </c>
      <c r="G98" s="102" t="s">
        <v>27</v>
      </c>
      <c r="H98" s="102" t="s">
        <v>871</v>
      </c>
      <c r="I98" s="102" t="s">
        <v>951</v>
      </c>
    </row>
    <row r="99" spans="1:9" ht="22.5" x14ac:dyDescent="0.25">
      <c r="A99" s="96">
        <v>45772</v>
      </c>
      <c r="B99" s="97" t="s">
        <v>949</v>
      </c>
      <c r="C99" s="97" t="s">
        <v>113</v>
      </c>
      <c r="D99" s="97">
        <v>210</v>
      </c>
      <c r="E99" s="97" t="s">
        <v>952</v>
      </c>
      <c r="F99" s="97" t="str">
        <f>_xlfn.IFNA(VLOOKUP(D99,MH!A$2:L$515,7,FALSE), "")</f>
        <v/>
      </c>
      <c r="G99" s="97" t="s">
        <v>27</v>
      </c>
      <c r="H99" s="97" t="s">
        <v>871</v>
      </c>
      <c r="I99" s="97" t="s">
        <v>953</v>
      </c>
    </row>
    <row r="100" spans="1:9" ht="22.5" x14ac:dyDescent="0.25">
      <c r="A100" s="96">
        <v>45776</v>
      </c>
      <c r="B100" s="97" t="s">
        <v>949</v>
      </c>
      <c r="C100" s="97" t="s">
        <v>113</v>
      </c>
      <c r="D100" s="97">
        <v>224</v>
      </c>
      <c r="E100" s="103" t="s">
        <v>954</v>
      </c>
      <c r="F100" s="97" t="str">
        <f>_xlfn.IFNA(VLOOKUP(D100,MH!A$2:L$515,7,FALSE), "")</f>
        <v/>
      </c>
      <c r="G100" s="97" t="s">
        <v>27</v>
      </c>
      <c r="H100" s="97" t="s">
        <v>871</v>
      </c>
      <c r="I100" s="97" t="s">
        <v>955</v>
      </c>
    </row>
    <row r="101" spans="1:9" ht="56.25" x14ac:dyDescent="0.25">
      <c r="A101" s="96">
        <v>45777</v>
      </c>
      <c r="B101" s="97" t="s">
        <v>949</v>
      </c>
      <c r="C101" s="97" t="s">
        <v>113</v>
      </c>
      <c r="D101" s="97">
        <v>16</v>
      </c>
      <c r="E101" s="97" t="s">
        <v>956</v>
      </c>
      <c r="F101" s="97" t="str">
        <f>_xlfn.IFNA(VLOOKUP(D101,MH!A$2:L$515,7,FALSE), "")</f>
        <v/>
      </c>
      <c r="G101" s="97" t="s">
        <v>27</v>
      </c>
      <c r="H101" s="97" t="s">
        <v>871</v>
      </c>
      <c r="I101" s="97" t="s">
        <v>957</v>
      </c>
    </row>
    <row r="102" spans="1:9" ht="56.25" x14ac:dyDescent="0.25">
      <c r="A102" s="96">
        <v>45777</v>
      </c>
      <c r="B102" s="97" t="s">
        <v>949</v>
      </c>
      <c r="C102" s="97" t="s">
        <v>113</v>
      </c>
      <c r="D102" s="97">
        <v>17</v>
      </c>
      <c r="E102" s="97" t="s">
        <v>958</v>
      </c>
      <c r="F102" s="97" t="str">
        <f>_xlfn.IFNA(VLOOKUP(D102,MH!A$2:L$515,7,FALSE), "")</f>
        <v/>
      </c>
      <c r="G102" s="97" t="s">
        <v>27</v>
      </c>
      <c r="H102" s="97" t="s">
        <v>871</v>
      </c>
      <c r="I102" s="97" t="s">
        <v>959</v>
      </c>
    </row>
    <row r="103" spans="1:9" ht="22.5" x14ac:dyDescent="0.25">
      <c r="A103" s="96">
        <v>45777</v>
      </c>
      <c r="B103" s="97" t="s">
        <v>949</v>
      </c>
      <c r="C103" s="97" t="s">
        <v>113</v>
      </c>
      <c r="D103" s="97">
        <v>228</v>
      </c>
      <c r="E103" s="97" t="str">
        <f>_xlfn.IFNA(VLOOKUP(D103,MH!A$2:O$534,2,TRUE),"")</f>
        <v>Neodpovídá počet dílčích podání celkovému počtu balíků</v>
      </c>
      <c r="F103" s="97" t="str">
        <f>_xlfn.IFNA(VLOOKUP(D103,MH!A$2:L$515,7,FALSE), "")</f>
        <v>n/a</v>
      </c>
      <c r="G103" s="97" t="str">
        <f>_xlfn.IFNA(VLOOKUP(D103,MH!A$2:O$534,7,TRUE),"")</f>
        <v>n/a</v>
      </c>
      <c r="H103" s="97" t="s">
        <v>868</v>
      </c>
      <c r="I103" s="97" t="s">
        <v>960</v>
      </c>
    </row>
    <row r="104" spans="1:9" ht="33.75" x14ac:dyDescent="0.25">
      <c r="A104" s="96">
        <v>45783</v>
      </c>
      <c r="B104" s="97" t="s">
        <v>949</v>
      </c>
      <c r="C104" s="97" t="s">
        <v>113</v>
      </c>
      <c r="D104" s="97">
        <v>242</v>
      </c>
      <c r="E104" s="97" t="str">
        <f>_xlfn.IFNA(VLOOKUP(D104,MH!A$2:O$534,2,TRUE),"")</f>
        <v>Kontrola adekvátních atributů pro výpočet zálohy na daň rezidentů s prohlášením poplatníka daně</v>
      </c>
      <c r="F104" s="97" t="str">
        <f>_xlfn.IFNA(VLOOKUP(D104,MH!A$2:L$515,7,FALSE), "")</f>
        <v>ePortál</v>
      </c>
      <c r="G104" s="97" t="str">
        <f>_xlfn.IFNA(VLOOKUP(D104,MH!A$2:O$534,7,TRUE),"")</f>
        <v>ePortál</v>
      </c>
      <c r="H104" s="97" t="s">
        <v>868</v>
      </c>
      <c r="I104" s="97" t="s">
        <v>961</v>
      </c>
    </row>
    <row r="105" spans="1:9" ht="22.5" x14ac:dyDescent="0.25">
      <c r="A105" s="96">
        <v>45789</v>
      </c>
      <c r="B105" s="97" t="s">
        <v>949</v>
      </c>
      <c r="C105" s="97" t="s">
        <v>113</v>
      </c>
      <c r="D105" s="97">
        <v>21</v>
      </c>
      <c r="E105" s="97" t="s">
        <v>962</v>
      </c>
      <c r="F105" s="97" t="str">
        <f>_xlfn.IFNA(VLOOKUP(D105,MH!A$2:L$515,7,FALSE), "")</f>
        <v/>
      </c>
      <c r="G105" s="97" t="s">
        <v>37</v>
      </c>
      <c r="H105" s="97" t="s">
        <v>871</v>
      </c>
      <c r="I105" s="97" t="s">
        <v>963</v>
      </c>
    </row>
    <row r="106" spans="1:9" ht="22.5" x14ac:dyDescent="0.25">
      <c r="A106" s="96">
        <v>45824</v>
      </c>
      <c r="B106" s="97" t="s">
        <v>949</v>
      </c>
      <c r="C106" s="97" t="s">
        <v>964</v>
      </c>
      <c r="D106" s="97">
        <v>255</v>
      </c>
      <c r="E106" s="97" t="str">
        <f>_xlfn.IFNA(VLOOKUP(D106,MH!A$2:O$534,2,TRUE),"")</f>
        <v xml:space="preserve">Kontrola existence min. jednoho primárního PPV za OIČ v rámci podání. </v>
      </c>
      <c r="F106" s="97" t="str">
        <f>_xlfn.IFNA(VLOOKUP(D106,MH!A$2:L$515,7,FALSE), "")</f>
        <v>ePortál</v>
      </c>
      <c r="G106" s="97" t="s">
        <v>25</v>
      </c>
      <c r="H106" s="97" t="s">
        <v>889</v>
      </c>
      <c r="I106" s="97" t="s">
        <v>965</v>
      </c>
    </row>
    <row r="107" spans="1:9" ht="22.5" x14ac:dyDescent="0.25">
      <c r="A107" s="96">
        <v>45824</v>
      </c>
      <c r="B107" s="97" t="s">
        <v>949</v>
      </c>
      <c r="C107" s="97" t="s">
        <v>964</v>
      </c>
      <c r="D107" s="97">
        <v>256</v>
      </c>
      <c r="E107" s="97" t="str">
        <f>_xlfn.IFNA(VLOOKUP(D107,MH!A$2:O$534,2,TRUE),"")</f>
        <v xml:space="preserve">Kontrola existence min. jednoho primárního PPV za OIČ v rámci podání. </v>
      </c>
      <c r="F107" s="97" t="str">
        <f>_xlfn.IFNA(VLOOKUP(D107,MH!A$2:L$515,7,FALSE), "")</f>
        <v/>
      </c>
      <c r="G107" s="97" t="str">
        <f>_xlfn.IFNA(VLOOKUP(D107,MH!A$2:O$534,7,TRUE),"")</f>
        <v>ePortál</v>
      </c>
      <c r="H107" s="97" t="s">
        <v>889</v>
      </c>
      <c r="I107" s="97" t="s">
        <v>965</v>
      </c>
    </row>
    <row r="108" spans="1:9" ht="22.5" x14ac:dyDescent="0.25">
      <c r="A108" s="96">
        <v>45824</v>
      </c>
      <c r="B108" s="97" t="s">
        <v>949</v>
      </c>
      <c r="C108" s="97" t="s">
        <v>964</v>
      </c>
      <c r="D108" s="97">
        <v>257</v>
      </c>
      <c r="E108" s="97" t="str">
        <f>_xlfn.IFNA(VLOOKUP(D108,MH!A$2:O$534,2,TRUE),"")</f>
        <v xml:space="preserve">Kontrola existence min. jednoho primárního PPV za OIČ v rámci podání. </v>
      </c>
      <c r="F108" s="97" t="str">
        <f>_xlfn.IFNA(VLOOKUP(D108,MH!A$2:L$515,7,FALSE), "")</f>
        <v/>
      </c>
      <c r="G108" s="97" t="str">
        <f>_xlfn.IFNA(VLOOKUP(D108,MH!A$2:O$534,7,TRUE),"")</f>
        <v>ePortál</v>
      </c>
      <c r="H108" s="97" t="s">
        <v>889</v>
      </c>
      <c r="I108" s="97" t="s">
        <v>965</v>
      </c>
    </row>
    <row r="109" spans="1:9" ht="22.5" x14ac:dyDescent="0.25">
      <c r="A109" s="96">
        <v>45824</v>
      </c>
      <c r="B109" s="97" t="s">
        <v>949</v>
      </c>
      <c r="C109" s="97" t="s">
        <v>964</v>
      </c>
      <c r="D109" s="97">
        <v>260</v>
      </c>
      <c r="E109" s="97" t="s">
        <v>579</v>
      </c>
      <c r="F109" s="97" t="str">
        <f>_xlfn.IFNA(VLOOKUP(D109,MH!A$2:L$515,7,FALSE), "")</f>
        <v>ePortál</v>
      </c>
      <c r="G109" s="97" t="s">
        <v>25</v>
      </c>
      <c r="H109" s="97" t="s">
        <v>889</v>
      </c>
      <c r="I109" s="97" t="s">
        <v>965</v>
      </c>
    </row>
    <row r="110" spans="1:9" ht="33.75" x14ac:dyDescent="0.25">
      <c r="A110" s="96">
        <v>45825</v>
      </c>
      <c r="B110" s="97" t="s">
        <v>949</v>
      </c>
      <c r="C110" s="97" t="s">
        <v>113</v>
      </c>
      <c r="D110" s="97">
        <v>79</v>
      </c>
      <c r="E110" s="97" t="str">
        <f>_xlfn.IFNA(VLOOKUP(D110,MH!A$2:O$534,2,TRUE),"")</f>
        <v>Roční zúčtování záloh - Přeplatek nebo nedoplatek z ročního zúčtování</v>
      </c>
      <c r="F110" s="97" t="str">
        <f>_xlfn.IFNA(VLOOKUP(D110,MH!A$2:L$515,7,FALSE), "")</f>
        <v>ePortál</v>
      </c>
      <c r="G110" s="97" t="str">
        <f>_xlfn.IFNA(VLOOKUP(D110,MH!A$2:O$534,7,TRUE),"")</f>
        <v>ePortál</v>
      </c>
      <c r="H110" s="97" t="s">
        <v>868</v>
      </c>
      <c r="I110" s="97" t="s">
        <v>966</v>
      </c>
    </row>
    <row r="111" spans="1:9" ht="22.5" x14ac:dyDescent="0.25">
      <c r="A111" s="96">
        <v>45825</v>
      </c>
      <c r="B111" s="97" t="s">
        <v>949</v>
      </c>
      <c r="C111" s="97" t="s">
        <v>113</v>
      </c>
      <c r="D111" s="97">
        <v>103</v>
      </c>
      <c r="E111" s="97" t="str">
        <f>_xlfn.IFNA(VLOOKUP(D111,MH!A$2:O$534,2,TRUE),"")</f>
        <v>Uvedení identifikace dočasného přidělení</v>
      </c>
      <c r="F111" s="97" t="str">
        <f>_xlfn.IFNA(VLOOKUP(D111,MH!A$2:L$515,7,FALSE), "")</f>
        <v>ePortál</v>
      </c>
      <c r="G111" s="97" t="str">
        <f>_xlfn.IFNA(VLOOKUP(D111,MH!A$2:O$534,7,TRUE),"")</f>
        <v>ePortál</v>
      </c>
      <c r="H111" s="97" t="s">
        <v>868</v>
      </c>
      <c r="I111" s="97" t="s">
        <v>967</v>
      </c>
    </row>
    <row r="112" spans="1:9" ht="22.5" x14ac:dyDescent="0.25">
      <c r="A112" s="96">
        <v>45825</v>
      </c>
      <c r="B112" s="97" t="s">
        <v>949</v>
      </c>
      <c r="C112" s="97" t="s">
        <v>113</v>
      </c>
      <c r="D112" s="97">
        <v>128</v>
      </c>
      <c r="E112" s="97" t="str">
        <f>_xlfn.IFNA(VLOOKUP(D112,MH!A$2:O$534,2,TRUE),"")</f>
        <v>Při uplatnění daňového zvýhodnění na děti je vyplněno alespoň 1 dítě</v>
      </c>
      <c r="F112" s="97" t="str">
        <f>_xlfn.IFNA(VLOOKUP(D112,MH!A$2:L$515,7,FALSE), "")</f>
        <v>ePortál</v>
      </c>
      <c r="G112" s="97" t="str">
        <f>_xlfn.IFNA(VLOOKUP(D112,MH!A$2:O$534,7,TRUE),"")</f>
        <v>ePortál</v>
      </c>
      <c r="H112" s="97" t="s">
        <v>868</v>
      </c>
      <c r="I112" s="97" t="s">
        <v>968</v>
      </c>
    </row>
    <row r="113" spans="1:9" ht="45" x14ac:dyDescent="0.25">
      <c r="A113" s="96">
        <v>45825</v>
      </c>
      <c r="B113" s="97" t="s">
        <v>949</v>
      </c>
      <c r="C113" s="97" t="s">
        <v>113</v>
      </c>
      <c r="D113" s="97">
        <v>258</v>
      </c>
      <c r="E113" s="97" t="str">
        <f>_xlfn.IFNA(VLOOKUP(D113,MH!A$2:O$534,2,TRUE),"")</f>
        <v>Kontrola srážek ze mzdy nebo platu</v>
      </c>
      <c r="F113" s="97" t="str">
        <f>_xlfn.IFNA(VLOOKUP(D113,MH!A$2:L$515,7,FALSE), "")</f>
        <v>ePortál</v>
      </c>
      <c r="G113" s="97" t="str">
        <f>_xlfn.IFNA(VLOOKUP(D113,MH!A$2:O$534,7,TRUE),"")</f>
        <v>ePortál</v>
      </c>
      <c r="H113" s="97" t="s">
        <v>889</v>
      </c>
      <c r="I113" s="97" t="s">
        <v>969</v>
      </c>
    </row>
    <row r="114" spans="1:9" ht="45" x14ac:dyDescent="0.25">
      <c r="A114" s="96">
        <v>45825</v>
      </c>
      <c r="B114" s="97" t="s">
        <v>949</v>
      </c>
      <c r="C114" s="97" t="s">
        <v>113</v>
      </c>
      <c r="D114" s="97">
        <v>259</v>
      </c>
      <c r="E114" s="97" t="str">
        <f>_xlfn.IFNA(VLOOKUP(D114,MH!A$2:O$534,2,TRUE),"")</f>
        <v>Kontrola směn v hlubinném hornictví.</v>
      </c>
      <c r="F114" s="97" t="str">
        <f>_xlfn.IFNA(VLOOKUP(D114,MH!A$2:L$515,7,FALSE), "")</f>
        <v>ePortál</v>
      </c>
      <c r="G114" s="97" t="str">
        <f>_xlfn.IFNA(VLOOKUP(D114,MH!A$2:O$534,7,TRUE),"")</f>
        <v>ePortál</v>
      </c>
      <c r="H114" s="97" t="s">
        <v>889</v>
      </c>
      <c r="I114" s="97" t="s">
        <v>969</v>
      </c>
    </row>
    <row r="115" spans="1:9" ht="45" x14ac:dyDescent="0.25">
      <c r="A115" s="96">
        <v>45826</v>
      </c>
      <c r="B115" s="97" t="s">
        <v>949</v>
      </c>
      <c r="C115" s="97" t="s">
        <v>970</v>
      </c>
      <c r="D115" s="97">
        <v>23</v>
      </c>
      <c r="E115" s="97" t="str">
        <f>_xlfn.IFNA(VLOOKUP(D115,MH!A$2:O$534,2,TRUE),"")</f>
        <v>Složení počtu neodpracovaných hodin s náhradou či nekrácením mzdy</v>
      </c>
      <c r="F115" s="97" t="str">
        <f>_xlfn.IFNA(VLOOKUP(D115,MH!A$2:L$515,7,FALSE), "")</f>
        <v>ePortál</v>
      </c>
      <c r="G115" s="97" t="str">
        <f>_xlfn.IFNA(VLOOKUP(D115,MH!A$2:O$534,7,TRUE),"")</f>
        <v>ePortál</v>
      </c>
      <c r="H115" s="97" t="s">
        <v>868</v>
      </c>
      <c r="I115" s="97" t="s">
        <v>971</v>
      </c>
    </row>
    <row r="116" spans="1:9" ht="33.75" x14ac:dyDescent="0.25">
      <c r="A116" s="96">
        <v>45827</v>
      </c>
      <c r="B116" s="97" t="s">
        <v>949</v>
      </c>
      <c r="C116" s="97" t="s">
        <v>113</v>
      </c>
      <c r="D116" s="97">
        <v>67</v>
      </c>
      <c r="E116" s="97" t="s">
        <v>23</v>
      </c>
      <c r="F116" s="97" t="str">
        <f>_xlfn.IFNA(VLOOKUP(D116,MH!A$2:L$515,7,FALSE), "")</f>
        <v/>
      </c>
      <c r="G116" s="97" t="s">
        <v>37</v>
      </c>
      <c r="H116" s="97" t="s">
        <v>871</v>
      </c>
      <c r="I116" s="97" t="s">
        <v>972</v>
      </c>
    </row>
    <row r="117" spans="1:9" ht="33.75" x14ac:dyDescent="0.25">
      <c r="A117" s="96">
        <v>45827</v>
      </c>
      <c r="B117" s="97" t="s">
        <v>949</v>
      </c>
      <c r="C117" s="97" t="s">
        <v>113</v>
      </c>
      <c r="D117" s="97">
        <v>202</v>
      </c>
      <c r="E117" s="97" t="s">
        <v>126</v>
      </c>
      <c r="F117" s="97" t="str">
        <f>_xlfn.IFNA(VLOOKUP(D117,MH!A$2:L$515,7,FALSE), "")</f>
        <v/>
      </c>
      <c r="G117" s="97" t="s">
        <v>37</v>
      </c>
      <c r="H117" s="97" t="s">
        <v>868</v>
      </c>
      <c r="I117" s="97" t="s">
        <v>973</v>
      </c>
    </row>
    <row r="118" spans="1:9" ht="22.5" x14ac:dyDescent="0.25">
      <c r="A118" s="96">
        <v>45828</v>
      </c>
      <c r="B118" s="97" t="s">
        <v>949</v>
      </c>
      <c r="C118" s="97" t="s">
        <v>113</v>
      </c>
      <c r="D118" s="97">
        <v>1</v>
      </c>
      <c r="E118" s="97" t="str">
        <f>_xlfn.IFNA(VLOOKUP(D118,MH!A$2:O$534,2,TRUE),"")</f>
        <v>Počet zaměstnanců se slevou</v>
      </c>
      <c r="F118" s="97" t="str">
        <f>_xlfn.IFNA(VLOOKUP(D118,MH!A$2:L$515,7,FALSE), "")</f>
        <v>ePortál</v>
      </c>
      <c r="G118" s="97" t="str">
        <f>_xlfn.IFNA(VLOOKUP(D118,MH!A$2:O$534,7,TRUE),"")</f>
        <v>ePortál</v>
      </c>
      <c r="H118" s="97" t="s">
        <v>868</v>
      </c>
      <c r="I118" s="97" t="s">
        <v>974</v>
      </c>
    </row>
    <row r="119" spans="1:9" ht="22.5" x14ac:dyDescent="0.25">
      <c r="A119" s="96">
        <v>45828</v>
      </c>
      <c r="B119" s="97" t="s">
        <v>949</v>
      </c>
      <c r="C119" s="97" t="s">
        <v>113</v>
      </c>
      <c r="D119" s="97">
        <v>2</v>
      </c>
      <c r="E119" s="97" t="str">
        <f>_xlfn.IFNA(VLOOKUP(D119,MH!A$2:O$534,2,TRUE),"")</f>
        <v>Počet zaměstnanců se slevou</v>
      </c>
      <c r="F119" s="97" t="str">
        <f>_xlfn.IFNA(VLOOKUP(D119,MH!A$2:L$515,7,FALSE), "")</f>
        <v/>
      </c>
      <c r="G119" s="97" t="str">
        <f>_xlfn.IFNA(VLOOKUP(D119,MH!A$2:O$534,7,TRUE),"")</f>
        <v>ePortál</v>
      </c>
      <c r="H119" s="97" t="s">
        <v>868</v>
      </c>
      <c r="I119" s="97" t="s">
        <v>975</v>
      </c>
    </row>
    <row r="120" spans="1:9" ht="22.5" x14ac:dyDescent="0.25">
      <c r="A120" s="96">
        <v>45828</v>
      </c>
      <c r="B120" s="97" t="s">
        <v>949</v>
      </c>
      <c r="C120" s="97" t="s">
        <v>113</v>
      </c>
      <c r="D120" s="97">
        <v>3</v>
      </c>
      <c r="E120" s="97" t="str">
        <f>_xlfn.IFNA(VLOOKUP(D120,MH!A$2:O$534,2,TRUE),"")</f>
        <v>Sleva na pojistném</v>
      </c>
      <c r="F120" s="97" t="str">
        <f>_xlfn.IFNA(VLOOKUP(D120,MH!A$2:L$515,7,FALSE), "")</f>
        <v>ePortál</v>
      </c>
      <c r="G120" s="97" t="str">
        <f>_xlfn.IFNA(VLOOKUP(D120,MH!A$2:O$534,7,TRUE),"")</f>
        <v>ePortál</v>
      </c>
      <c r="H120" s="97" t="s">
        <v>868</v>
      </c>
      <c r="I120" s="97" t="s">
        <v>976</v>
      </c>
    </row>
    <row r="121" spans="1:9" ht="33.75" x14ac:dyDescent="0.25">
      <c r="A121" s="96">
        <v>45828</v>
      </c>
      <c r="B121" s="97" t="s">
        <v>949</v>
      </c>
      <c r="C121" s="97" t="s">
        <v>113</v>
      </c>
      <c r="D121" s="97">
        <v>42</v>
      </c>
      <c r="E121" s="97" t="str">
        <f>_xlfn.IFNA(VLOOKUP(D121,MH!A$2:O$534,2,TRUE),"")</f>
        <v>Kontrola atributů v rámci slev na pojistném jsou vázany k druhu činnosti v rozsahu 1 až 9</v>
      </c>
      <c r="F121" s="97" t="str">
        <f>_xlfn.IFNA(VLOOKUP(D121,MH!A$2:L$515,7,FALSE), "")</f>
        <v>ePortál</v>
      </c>
      <c r="G121" s="97" t="s">
        <v>27</v>
      </c>
      <c r="H121" s="97" t="s">
        <v>868</v>
      </c>
      <c r="I121" s="97" t="s">
        <v>977</v>
      </c>
    </row>
    <row r="122" spans="1:9" ht="22.5" x14ac:dyDescent="0.25">
      <c r="A122" s="96">
        <v>45828</v>
      </c>
      <c r="B122" s="97" t="s">
        <v>949</v>
      </c>
      <c r="C122" s="97" t="s">
        <v>113</v>
      </c>
      <c r="D122" s="97">
        <v>42</v>
      </c>
      <c r="E122" s="97" t="str">
        <f>_xlfn.IFNA(VLOOKUP(D122,MH!A$2:O$534,2,TRUE),"")</f>
        <v>Kontrola atributů v rámci slev na pojistném jsou vázany k druhu činnosti v rozsahu 1 až 9</v>
      </c>
      <c r="F122" s="97" t="str">
        <f>_xlfn.IFNA(VLOOKUP(D122,MH!A$2:L$515,7,FALSE), "")</f>
        <v>ePortál</v>
      </c>
      <c r="G122" s="97" t="s">
        <v>27</v>
      </c>
      <c r="H122" s="97" t="s">
        <v>868</v>
      </c>
      <c r="I122" s="97" t="s">
        <v>978</v>
      </c>
    </row>
    <row r="123" spans="1:9" ht="22.5" x14ac:dyDescent="0.25">
      <c r="A123" s="96">
        <v>45828</v>
      </c>
      <c r="B123" s="97" t="s">
        <v>949</v>
      </c>
      <c r="C123" s="97" t="s">
        <v>113</v>
      </c>
      <c r="D123" s="97">
        <v>45</v>
      </c>
      <c r="E123" s="97" t="str">
        <f>_xlfn.IFNA(VLOOKUP(D123,MH!A$2:O$534,2,TRUE),"")</f>
        <v>Rozsah kratší pracovní/služební doby</v>
      </c>
      <c r="F123" s="97" t="str">
        <f>_xlfn.IFNA(VLOOKUP(D123,MH!A$2:L$515,7,FALSE), "")</f>
        <v>ePortál</v>
      </c>
      <c r="G123" s="97" t="str">
        <f>_xlfn.IFNA(VLOOKUP(D123,MH!A$2:O$534,7,TRUE),"")</f>
        <v>ePortál</v>
      </c>
      <c r="H123" s="97" t="s">
        <v>868</v>
      </c>
      <c r="I123" s="97" t="s">
        <v>976</v>
      </c>
    </row>
    <row r="124" spans="1:9" ht="33.75" x14ac:dyDescent="0.25">
      <c r="A124" s="96">
        <v>45828</v>
      </c>
      <c r="B124" s="97" t="s">
        <v>949</v>
      </c>
      <c r="C124" s="97" t="s">
        <v>113</v>
      </c>
      <c r="D124" s="97">
        <v>118</v>
      </c>
      <c r="E124" s="97" t="str">
        <f>_xlfn.IFNA(VLOOKUP(D124,MH!A$2:O$534,2,TRUE),"")</f>
        <v>Pojistné za zaměstnance</v>
      </c>
      <c r="F124" s="97" t="str">
        <f>_xlfn.IFNA(VLOOKUP(D124,MH!A$2:L$515,7,FALSE), "")</f>
        <v>ePortál</v>
      </c>
      <c r="G124" s="97" t="str">
        <f>_xlfn.IFNA(VLOOKUP(D124,MH!A$2:O$534,7,TRUE),"")</f>
        <v>ePortál</v>
      </c>
      <c r="H124" s="97" t="s">
        <v>868</v>
      </c>
      <c r="I124" s="97" t="s">
        <v>979</v>
      </c>
    </row>
    <row r="125" spans="1:9" ht="22.5" x14ac:dyDescent="0.25">
      <c r="A125" s="96">
        <v>45828</v>
      </c>
      <c r="B125" s="97" t="s">
        <v>949</v>
      </c>
      <c r="C125" s="97" t="s">
        <v>113</v>
      </c>
      <c r="D125" s="97">
        <v>137</v>
      </c>
      <c r="E125" s="97" t="str">
        <f>_xlfn.IFNA(VLOOKUP(D125,MH!A$2:O$534,2,TRUE),"")</f>
        <v>Vyplnění důvodu uplatnění slevy</v>
      </c>
      <c r="F125" s="97" t="str">
        <f>_xlfn.IFNA(VLOOKUP(D125,MH!A$2:L$515,7,FALSE), "")</f>
        <v>ePortál</v>
      </c>
      <c r="G125" s="97" t="str">
        <f>_xlfn.IFNA(VLOOKUP(D125,MH!A$2:O$534,7,TRUE),"")</f>
        <v>ePortál</v>
      </c>
      <c r="H125" s="97" t="s">
        <v>868</v>
      </c>
      <c r="I125" s="97" t="s">
        <v>976</v>
      </c>
    </row>
    <row r="126" spans="1:9" ht="22.5" x14ac:dyDescent="0.25">
      <c r="A126" s="96">
        <v>45828</v>
      </c>
      <c r="B126" s="97" t="s">
        <v>949</v>
      </c>
      <c r="C126" s="97" t="s">
        <v>113</v>
      </c>
      <c r="D126" s="97">
        <v>138</v>
      </c>
      <c r="E126" s="97" t="str">
        <f>_xlfn.IFNA(VLOOKUP(D126,MH!A$2:O$534,2,TRUE),"")</f>
        <v>Kratší rozsah pracovní/služební doby musí být vyplněn</v>
      </c>
      <c r="F126" s="97" t="str">
        <f>_xlfn.IFNA(VLOOKUP(D126,MH!A$2:L$515,7,FALSE), "")</f>
        <v>ePortál</v>
      </c>
      <c r="G126" s="97" t="str">
        <f>_xlfn.IFNA(VLOOKUP(D126,MH!A$2:O$534,7,TRUE),"")</f>
        <v>ePortál</v>
      </c>
      <c r="H126" s="97" t="s">
        <v>868</v>
      </c>
      <c r="I126" s="97" t="s">
        <v>976</v>
      </c>
    </row>
    <row r="127" spans="1:9" ht="22.5" x14ac:dyDescent="0.25">
      <c r="A127" s="96">
        <v>45828</v>
      </c>
      <c r="B127" s="97" t="s">
        <v>949</v>
      </c>
      <c r="C127" s="97" t="s">
        <v>113</v>
      </c>
      <c r="D127" s="97">
        <v>164</v>
      </c>
      <c r="E127" s="97" t="str">
        <f>_xlfn.IFNA(VLOOKUP(D127,MH!A$2:O$534,2,TRUE),"")</f>
        <v>Kontrola na uplatnění slevy na pojistném zaměstnavatele v rámci splatnosti pojistného</v>
      </c>
      <c r="F127" s="97" t="str">
        <f>_xlfn.IFNA(VLOOKUP(D127,MH!A$2:L$515,7,FALSE), "")</f>
        <v>ePortál</v>
      </c>
      <c r="G127" s="97" t="str">
        <f>_xlfn.IFNA(VLOOKUP(D127,MH!A$2:O$534,7,TRUE),"")</f>
        <v>ePortál</v>
      </c>
      <c r="H127" s="97" t="s">
        <v>868</v>
      </c>
      <c r="I127" s="97" t="s">
        <v>978</v>
      </c>
    </row>
    <row r="128" spans="1:9" ht="33.75" x14ac:dyDescent="0.25">
      <c r="A128" s="96">
        <v>45828</v>
      </c>
      <c r="B128" s="97" t="s">
        <v>949</v>
      </c>
      <c r="C128" s="97" t="s">
        <v>113</v>
      </c>
      <c r="D128" s="97">
        <v>168</v>
      </c>
      <c r="E128" s="97" t="str">
        <f>_xlfn.IFNA(VLOOKUP(D128,MH!A$2:O$534,2,TRUE),"")</f>
        <v>Pojistné za zaměstnance</v>
      </c>
      <c r="F128" s="97" t="str">
        <f>_xlfn.IFNA(VLOOKUP(D128,MH!A$2:L$515,7,FALSE), "")</f>
        <v>ePortál</v>
      </c>
      <c r="G128" s="97" t="str">
        <f>_xlfn.IFNA(VLOOKUP(D128,MH!A$2:O$534,7,TRUE),"")</f>
        <v>ePortál</v>
      </c>
      <c r="H128" s="97" t="s">
        <v>868</v>
      </c>
      <c r="I128" s="97" t="s">
        <v>980</v>
      </c>
    </row>
    <row r="129" spans="1:9" ht="33.75" x14ac:dyDescent="0.25">
      <c r="A129" s="96">
        <v>45828</v>
      </c>
      <c r="B129" s="97" t="s">
        <v>949</v>
      </c>
      <c r="C129" s="97" t="s">
        <v>113</v>
      </c>
      <c r="D129" s="97">
        <v>170</v>
      </c>
      <c r="E129" s="97" t="str">
        <f>_xlfn.IFNA(VLOOKUP(D129,MH!A$2:O$534,2,TRUE),"")</f>
        <v>Úhrn slev na pojistném zaměstnanců</v>
      </c>
      <c r="F129" s="97" t="str">
        <f>_xlfn.IFNA(VLOOKUP(D129,MH!A$2:L$515,7,FALSE), "")</f>
        <v>ePortál</v>
      </c>
      <c r="G129" s="97" t="str">
        <f>_xlfn.IFNA(VLOOKUP(D129,MH!A$2:O$534,7,TRUE),"")</f>
        <v>ePortál</v>
      </c>
      <c r="H129" s="97" t="s">
        <v>868</v>
      </c>
      <c r="I129" s="97" t="s">
        <v>980</v>
      </c>
    </row>
    <row r="130" spans="1:9" ht="22.5" x14ac:dyDescent="0.25">
      <c r="A130" s="96">
        <v>45828</v>
      </c>
      <c r="B130" s="97" t="s">
        <v>949</v>
      </c>
      <c r="C130" s="97" t="s">
        <v>113</v>
      </c>
      <c r="D130" s="97">
        <v>202</v>
      </c>
      <c r="E130" s="97" t="s">
        <v>126</v>
      </c>
      <c r="F130" s="97" t="str">
        <f>_xlfn.IFNA(VLOOKUP(D130,MH!A$2:L$515,7,FALSE), "")</f>
        <v/>
      </c>
      <c r="G130" s="97" t="s">
        <v>37</v>
      </c>
      <c r="H130" s="97" t="s">
        <v>868</v>
      </c>
      <c r="I130" s="97" t="s">
        <v>976</v>
      </c>
    </row>
    <row r="131" spans="1:9" ht="33.75" x14ac:dyDescent="0.25">
      <c r="A131" s="96">
        <v>45828</v>
      </c>
      <c r="B131" s="97" t="s">
        <v>949</v>
      </c>
      <c r="C131" s="97" t="s">
        <v>113</v>
      </c>
      <c r="D131" s="97">
        <v>213</v>
      </c>
      <c r="E131" s="97" t="str">
        <f>_xlfn.IFNA(VLOOKUP(D131,MH!A$2:O$534,2,TRUE),"")</f>
        <v>Kontrola Úhrn vyměřovacích základů zaměstnanců, kteří mají nárok na slevu na pojistném zaměstnance</v>
      </c>
      <c r="F131" s="97" t="str">
        <f>_xlfn.IFNA(VLOOKUP(D131,MH!A$2:L$515,7,FALSE), "")</f>
        <v>ePortál</v>
      </c>
      <c r="G131" s="97" t="str">
        <f>_xlfn.IFNA(VLOOKUP(D131,MH!A$2:O$534,7,TRUE),"")</f>
        <v>ePortál</v>
      </c>
      <c r="H131" s="97" t="s">
        <v>868</v>
      </c>
      <c r="I131" s="97" t="s">
        <v>981</v>
      </c>
    </row>
    <row r="132" spans="1:9" ht="45" x14ac:dyDescent="0.25">
      <c r="A132" s="96">
        <v>45828</v>
      </c>
      <c r="B132" s="97" t="s">
        <v>949</v>
      </c>
      <c r="C132" s="97" t="s">
        <v>982</v>
      </c>
      <c r="D132" s="97">
        <v>254</v>
      </c>
      <c r="E132" s="97" t="s">
        <v>983</v>
      </c>
      <c r="F132" s="97" t="str">
        <f>_xlfn.IFNA(VLOOKUP(D132,MH!A$2:L$515,7,FALSE), "")</f>
        <v/>
      </c>
      <c r="G132" s="97" t="s">
        <v>37</v>
      </c>
      <c r="H132" s="97" t="s">
        <v>871</v>
      </c>
      <c r="I132" s="97" t="s">
        <v>984</v>
      </c>
    </row>
    <row r="133" spans="1:9" ht="22.5" x14ac:dyDescent="0.25">
      <c r="A133" s="96">
        <v>45833</v>
      </c>
      <c r="B133" s="97" t="s">
        <v>949</v>
      </c>
      <c r="C133" s="97" t="s">
        <v>113</v>
      </c>
      <c r="D133" s="97">
        <v>1</v>
      </c>
      <c r="E133" s="97" t="str">
        <f>_xlfn.IFNA(VLOOKUP(D133,MH!A$2:O$534,2,TRUE),"")</f>
        <v>Počet zaměstnanců se slevou</v>
      </c>
      <c r="F133" s="97" t="str">
        <f>_xlfn.IFNA(VLOOKUP(D133,MH!A$2:L$515,7,FALSE), "")</f>
        <v>ePortál</v>
      </c>
      <c r="G133" s="97" t="str">
        <f>_xlfn.IFNA(VLOOKUP(D133,MH!A$2:O$534,7,TRUE),"")</f>
        <v>ePortál</v>
      </c>
      <c r="H133" s="97" t="s">
        <v>868</v>
      </c>
      <c r="I133" s="97" t="s">
        <v>985</v>
      </c>
    </row>
    <row r="134" spans="1:9" ht="22.5" x14ac:dyDescent="0.25">
      <c r="A134" s="96">
        <v>45833</v>
      </c>
      <c r="B134" s="97" t="s">
        <v>949</v>
      </c>
      <c r="C134" s="97" t="s">
        <v>113</v>
      </c>
      <c r="D134" s="97">
        <v>2</v>
      </c>
      <c r="E134" s="97" t="str">
        <f>_xlfn.IFNA(VLOOKUP(D134,MH!A$2:O$534,2,TRUE),"")</f>
        <v>Počet zaměstnanců se slevou</v>
      </c>
      <c r="F134" s="97" t="str">
        <f>_xlfn.IFNA(VLOOKUP(D134,MH!A$2:L$515,7,FALSE), "")</f>
        <v/>
      </c>
      <c r="G134" s="97" t="str">
        <f>_xlfn.IFNA(VLOOKUP(D134,MH!A$2:O$534,7,TRUE),"")</f>
        <v>ePortál</v>
      </c>
      <c r="H134" s="97" t="s">
        <v>868</v>
      </c>
      <c r="I134" s="97" t="s">
        <v>985</v>
      </c>
    </row>
    <row r="135" spans="1:9" ht="22.5" x14ac:dyDescent="0.25">
      <c r="A135" s="96">
        <v>45833</v>
      </c>
      <c r="B135" s="97" t="s">
        <v>949</v>
      </c>
      <c r="C135" s="97" t="s">
        <v>113</v>
      </c>
      <c r="D135" s="97">
        <v>3</v>
      </c>
      <c r="E135" s="97" t="str">
        <f>_xlfn.IFNA(VLOOKUP(D135,MH!A$2:O$534,2,TRUE),"")</f>
        <v>Sleva na pojistném</v>
      </c>
      <c r="F135" s="97" t="str">
        <f>_xlfn.IFNA(VLOOKUP(D135,MH!A$2:L$515,7,FALSE), "")</f>
        <v>ePortál</v>
      </c>
      <c r="G135" s="97" t="str">
        <f>_xlfn.IFNA(VLOOKUP(D135,MH!A$2:O$534,7,TRUE),"")</f>
        <v>ePortál</v>
      </c>
      <c r="H135" s="97" t="s">
        <v>868</v>
      </c>
      <c r="I135" s="97" t="s">
        <v>985</v>
      </c>
    </row>
    <row r="136" spans="1:9" ht="22.5" x14ac:dyDescent="0.25">
      <c r="A136" s="96">
        <v>45833</v>
      </c>
      <c r="B136" s="97" t="s">
        <v>949</v>
      </c>
      <c r="C136" s="97" t="s">
        <v>113</v>
      </c>
      <c r="D136" s="97">
        <v>42</v>
      </c>
      <c r="E136" s="97" t="str">
        <f>_xlfn.IFNA(VLOOKUP(D136,MH!A$2:O$534,2,TRUE),"")</f>
        <v>Kontrola atributů v rámci slev na pojistném jsou vázany k druhu činnosti v rozsahu 1 až 9</v>
      </c>
      <c r="F136" s="97" t="str">
        <f>_xlfn.IFNA(VLOOKUP(D136,MH!A$2:L$515,7,FALSE), "")</f>
        <v>ePortál</v>
      </c>
      <c r="G136" s="97" t="s">
        <v>27</v>
      </c>
      <c r="H136" s="97" t="s">
        <v>868</v>
      </c>
      <c r="I136" s="97" t="s">
        <v>985</v>
      </c>
    </row>
    <row r="137" spans="1:9" ht="22.5" x14ac:dyDescent="0.25">
      <c r="A137" s="96">
        <v>45833</v>
      </c>
      <c r="B137" s="97" t="s">
        <v>949</v>
      </c>
      <c r="C137" s="97" t="s">
        <v>113</v>
      </c>
      <c r="D137" s="97">
        <v>42</v>
      </c>
      <c r="E137" s="97" t="str">
        <f>_xlfn.IFNA(VLOOKUP(D137,MH!A$2:O$534,2,TRUE),"")</f>
        <v>Kontrola atributů v rámci slev na pojistném jsou vázany k druhu činnosti v rozsahu 1 až 9</v>
      </c>
      <c r="F137" s="97" t="str">
        <f>_xlfn.IFNA(VLOOKUP(D137,MH!A$2:L$515,7,FALSE), "")</f>
        <v>ePortál</v>
      </c>
      <c r="G137" s="97" t="s">
        <v>27</v>
      </c>
      <c r="H137" s="97" t="s">
        <v>868</v>
      </c>
      <c r="I137" s="97" t="s">
        <v>986</v>
      </c>
    </row>
    <row r="138" spans="1:9" ht="22.5" x14ac:dyDescent="0.25">
      <c r="A138" s="96">
        <v>45944</v>
      </c>
      <c r="B138" s="97" t="s">
        <v>123</v>
      </c>
      <c r="C138" s="97" t="s">
        <v>113</v>
      </c>
      <c r="D138" s="97">
        <v>42</v>
      </c>
      <c r="E138" s="97" t="s">
        <v>117</v>
      </c>
      <c r="F138" s="97" t="str">
        <f>_xlfn.IFNA(VLOOKUP(D138,MH!A$2:L$515,7,FALSE), "")</f>
        <v>ePortál</v>
      </c>
      <c r="G138" s="97" t="s">
        <v>37</v>
      </c>
      <c r="H138" s="97" t="s">
        <v>871</v>
      </c>
      <c r="I138" s="97" t="s">
        <v>987</v>
      </c>
    </row>
    <row r="139" spans="1:9" ht="22.5" x14ac:dyDescent="0.25">
      <c r="A139" s="96">
        <v>45833</v>
      </c>
      <c r="B139" s="97" t="s">
        <v>949</v>
      </c>
      <c r="C139" s="97" t="s">
        <v>113</v>
      </c>
      <c r="D139" s="97">
        <v>45</v>
      </c>
      <c r="E139" s="97" t="str">
        <f>_xlfn.IFNA(VLOOKUP(D139,MH!A$2:O$534,2,TRUE),"")</f>
        <v>Rozsah kratší pracovní/služební doby</v>
      </c>
      <c r="F139" s="97" t="str">
        <f>_xlfn.IFNA(VLOOKUP(D139,MH!A$2:L$515,7,FALSE), "")</f>
        <v>ePortál</v>
      </c>
      <c r="G139" s="97" t="str">
        <f>_xlfn.IFNA(VLOOKUP(D139,MH!A$2:O$534,7,TRUE),"")</f>
        <v>ePortál</v>
      </c>
      <c r="H139" s="97" t="s">
        <v>868</v>
      </c>
      <c r="I139" s="97" t="s">
        <v>985</v>
      </c>
    </row>
    <row r="140" spans="1:9" ht="22.5" x14ac:dyDescent="0.25">
      <c r="A140" s="96">
        <v>45833</v>
      </c>
      <c r="B140" s="97" t="s">
        <v>949</v>
      </c>
      <c r="C140" s="97" t="s">
        <v>113</v>
      </c>
      <c r="D140" s="97">
        <v>118</v>
      </c>
      <c r="E140" s="97" t="str">
        <f>_xlfn.IFNA(VLOOKUP(D140,MH!A$2:O$534,2,TRUE),"")</f>
        <v>Pojistné za zaměstnance</v>
      </c>
      <c r="F140" s="97" t="str">
        <f>_xlfn.IFNA(VLOOKUP(D140,MH!A$2:L$515,7,FALSE), "")</f>
        <v>ePortál</v>
      </c>
      <c r="G140" s="97" t="str">
        <f>_xlfn.IFNA(VLOOKUP(D140,MH!A$2:O$534,7,TRUE),"")</f>
        <v>ePortál</v>
      </c>
      <c r="H140" s="97" t="s">
        <v>868</v>
      </c>
      <c r="I140" s="97" t="s">
        <v>985</v>
      </c>
    </row>
    <row r="141" spans="1:9" ht="22.5" x14ac:dyDescent="0.25">
      <c r="A141" s="96">
        <v>45833</v>
      </c>
      <c r="B141" s="97" t="s">
        <v>949</v>
      </c>
      <c r="C141" s="97" t="s">
        <v>113</v>
      </c>
      <c r="D141" s="97">
        <v>137</v>
      </c>
      <c r="E141" s="97" t="str">
        <f>_xlfn.IFNA(VLOOKUP(D141,MH!A$2:O$534,2,TRUE),"")</f>
        <v>Vyplnění důvodu uplatnění slevy</v>
      </c>
      <c r="F141" s="97" t="str">
        <f>_xlfn.IFNA(VLOOKUP(D141,MH!A$2:L$515,7,FALSE), "")</f>
        <v>ePortál</v>
      </c>
      <c r="G141" s="97" t="str">
        <f>_xlfn.IFNA(VLOOKUP(D141,MH!A$2:O$534,7,TRUE),"")</f>
        <v>ePortál</v>
      </c>
      <c r="H141" s="97" t="s">
        <v>868</v>
      </c>
      <c r="I141" s="97" t="s">
        <v>985</v>
      </c>
    </row>
    <row r="142" spans="1:9" ht="22.5" x14ac:dyDescent="0.25">
      <c r="A142" s="96">
        <v>45833</v>
      </c>
      <c r="B142" s="97" t="s">
        <v>949</v>
      </c>
      <c r="C142" s="97" t="s">
        <v>113</v>
      </c>
      <c r="D142" s="97">
        <v>138</v>
      </c>
      <c r="E142" s="97" t="str">
        <f>_xlfn.IFNA(VLOOKUP(D142,MH!A$2:O$534,2,TRUE),"")</f>
        <v>Kratší rozsah pracovní/služební doby musí být vyplněn</v>
      </c>
      <c r="F142" s="97" t="str">
        <f>_xlfn.IFNA(VLOOKUP(D142,MH!A$2:L$515,7,FALSE), "")</f>
        <v>ePortál</v>
      </c>
      <c r="G142" s="97" t="str">
        <f>_xlfn.IFNA(VLOOKUP(D142,MH!A$2:O$534,7,TRUE),"")</f>
        <v>ePortál</v>
      </c>
      <c r="H142" s="97" t="s">
        <v>868</v>
      </c>
      <c r="I142" s="97" t="s">
        <v>985</v>
      </c>
    </row>
    <row r="143" spans="1:9" ht="22.5" x14ac:dyDescent="0.25">
      <c r="A143" s="96">
        <v>45833</v>
      </c>
      <c r="B143" s="97" t="s">
        <v>949</v>
      </c>
      <c r="C143" s="97" t="s">
        <v>113</v>
      </c>
      <c r="D143" s="97">
        <v>164</v>
      </c>
      <c r="E143" s="97" t="str">
        <f>_xlfn.IFNA(VLOOKUP(D143,MH!A$2:O$534,2,TRUE),"")</f>
        <v>Kontrola na uplatnění slevy na pojistném zaměstnavatele v rámci splatnosti pojistného</v>
      </c>
      <c r="F143" s="97" t="str">
        <f>_xlfn.IFNA(VLOOKUP(D143,MH!A$2:L$515,7,FALSE), "")</f>
        <v>ePortál</v>
      </c>
      <c r="G143" s="97" t="str">
        <f>_xlfn.IFNA(VLOOKUP(D143,MH!A$2:O$534,7,TRUE),"")</f>
        <v>ePortál</v>
      </c>
      <c r="H143" s="97" t="s">
        <v>868</v>
      </c>
      <c r="I143" s="97" t="s">
        <v>985</v>
      </c>
    </row>
    <row r="144" spans="1:9" ht="22.5" x14ac:dyDescent="0.25">
      <c r="A144" s="96">
        <v>45833</v>
      </c>
      <c r="B144" s="97" t="s">
        <v>949</v>
      </c>
      <c r="C144" s="97" t="s">
        <v>113</v>
      </c>
      <c r="D144" s="97">
        <v>168</v>
      </c>
      <c r="E144" s="97" t="str">
        <f>_xlfn.IFNA(VLOOKUP(D144,MH!A$2:O$534,2,TRUE),"")</f>
        <v>Pojistné za zaměstnance</v>
      </c>
      <c r="F144" s="97" t="str">
        <f>_xlfn.IFNA(VLOOKUP(D144,MH!A$2:L$515,7,FALSE), "")</f>
        <v>ePortál</v>
      </c>
      <c r="G144" s="97" t="str">
        <f>_xlfn.IFNA(VLOOKUP(D144,MH!A$2:O$534,7,TRUE),"")</f>
        <v>ePortál</v>
      </c>
      <c r="H144" s="97" t="s">
        <v>868</v>
      </c>
      <c r="I144" s="97" t="s">
        <v>988</v>
      </c>
    </row>
    <row r="145" spans="1:9" ht="22.5" x14ac:dyDescent="0.25">
      <c r="A145" s="96">
        <v>45833</v>
      </c>
      <c r="B145" s="97" t="s">
        <v>949</v>
      </c>
      <c r="C145" s="97" t="s">
        <v>113</v>
      </c>
      <c r="D145" s="97">
        <v>170</v>
      </c>
      <c r="E145" s="97" t="str">
        <f>_xlfn.IFNA(VLOOKUP(D145,MH!A$2:O$534,2,TRUE),"")</f>
        <v>Úhrn slev na pojistném zaměstnanců</v>
      </c>
      <c r="F145" s="97" t="str">
        <f>_xlfn.IFNA(VLOOKUP(D145,MH!A$2:L$515,7,FALSE), "")</f>
        <v>ePortál</v>
      </c>
      <c r="G145" s="97" t="str">
        <f>_xlfn.IFNA(VLOOKUP(D145,MH!A$2:O$534,7,TRUE),"")</f>
        <v>ePortál</v>
      </c>
      <c r="H145" s="97" t="s">
        <v>868</v>
      </c>
      <c r="I145" s="97" t="s">
        <v>988</v>
      </c>
    </row>
    <row r="146" spans="1:9" ht="22.5" x14ac:dyDescent="0.25">
      <c r="A146" s="96">
        <v>45833</v>
      </c>
      <c r="B146" s="97" t="s">
        <v>949</v>
      </c>
      <c r="C146" s="97" t="s">
        <v>113</v>
      </c>
      <c r="D146" s="97">
        <v>202</v>
      </c>
      <c r="E146" s="97" t="s">
        <v>126</v>
      </c>
      <c r="F146" s="97" t="str">
        <f>_xlfn.IFNA(VLOOKUP(D146,MH!A$2:L$515,7,FALSE), "")</f>
        <v/>
      </c>
      <c r="G146" s="97" t="s">
        <v>37</v>
      </c>
      <c r="H146" s="97" t="s">
        <v>868</v>
      </c>
      <c r="I146" s="97" t="s">
        <v>988</v>
      </c>
    </row>
    <row r="147" spans="1:9" ht="45" x14ac:dyDescent="0.25">
      <c r="A147" s="96">
        <v>45834</v>
      </c>
      <c r="B147" s="97" t="s">
        <v>949</v>
      </c>
      <c r="C147" s="97" t="s">
        <v>113</v>
      </c>
      <c r="D147" s="97">
        <v>106</v>
      </c>
      <c r="E147" s="97" t="s">
        <v>931</v>
      </c>
      <c r="F147" s="97" t="str">
        <f>_xlfn.IFNA(VLOOKUP(D147,MH!A$2:L$515,7,FALSE), "")</f>
        <v/>
      </c>
      <c r="G147" s="97" t="s">
        <v>37</v>
      </c>
      <c r="H147" s="97" t="s">
        <v>871</v>
      </c>
      <c r="I147" s="97" t="s">
        <v>989</v>
      </c>
    </row>
    <row r="148" spans="1:9" ht="22.5" x14ac:dyDescent="0.25">
      <c r="A148" s="96">
        <v>45834</v>
      </c>
      <c r="B148" s="97" t="s">
        <v>949</v>
      </c>
      <c r="C148" s="97" t="s">
        <v>113</v>
      </c>
      <c r="D148" s="97">
        <v>231</v>
      </c>
      <c r="E148" s="97" t="s">
        <v>892</v>
      </c>
      <c r="F148" s="97" t="str">
        <f>_xlfn.IFNA(VLOOKUP(D148,MH!A$2:L$515,7,FALSE), "")</f>
        <v/>
      </c>
      <c r="G148" s="97" t="s">
        <v>27</v>
      </c>
      <c r="H148" s="97" t="s">
        <v>871</v>
      </c>
      <c r="I148" s="97" t="s">
        <v>990</v>
      </c>
    </row>
    <row r="149" spans="1:9" x14ac:dyDescent="0.25">
      <c r="A149" s="96">
        <v>45834</v>
      </c>
      <c r="B149" s="97" t="s">
        <v>949</v>
      </c>
      <c r="C149" s="97" t="s">
        <v>113</v>
      </c>
      <c r="D149" s="97"/>
      <c r="E149" s="97"/>
      <c r="F149" s="97" t="str">
        <f>_xlfn.IFNA(VLOOKUP(D149,MH!A$2:L$515,7,FALSE), "")</f>
        <v/>
      </c>
      <c r="G149" s="97"/>
      <c r="H149" s="97" t="s">
        <v>868</v>
      </c>
      <c r="I149" s="97" t="s">
        <v>991</v>
      </c>
    </row>
    <row r="150" spans="1:9" ht="33.75" x14ac:dyDescent="0.25">
      <c r="A150" s="96">
        <v>45835</v>
      </c>
      <c r="B150" s="97" t="s">
        <v>949</v>
      </c>
      <c r="C150" s="97" t="s">
        <v>113</v>
      </c>
      <c r="D150" s="97">
        <v>133</v>
      </c>
      <c r="E150" s="97" t="s">
        <v>321</v>
      </c>
      <c r="F150" s="97" t="str">
        <f>_xlfn.IFNA(VLOOKUP(D150,MH!A$2:L$515,7,FALSE), "")</f>
        <v>ePortál</v>
      </c>
      <c r="G150" s="97" t="s">
        <v>37</v>
      </c>
      <c r="H150" s="97" t="s">
        <v>868</v>
      </c>
      <c r="I150" s="97" t="s">
        <v>992</v>
      </c>
    </row>
    <row r="151" spans="1:9" ht="22.5" x14ac:dyDescent="0.25">
      <c r="A151" s="96">
        <v>45835</v>
      </c>
      <c r="B151" s="97" t="s">
        <v>949</v>
      </c>
      <c r="C151" s="97" t="s">
        <v>113</v>
      </c>
      <c r="D151" s="97">
        <v>133</v>
      </c>
      <c r="E151" s="97" t="s">
        <v>321</v>
      </c>
      <c r="F151" s="97" t="str">
        <f>_xlfn.IFNA(VLOOKUP(D151,MH!A$2:L$515,7,FALSE), "")</f>
        <v>ePortál</v>
      </c>
      <c r="G151" s="97" t="s">
        <v>37</v>
      </c>
      <c r="H151" s="97" t="s">
        <v>868</v>
      </c>
      <c r="I151" s="97" t="s">
        <v>993</v>
      </c>
    </row>
    <row r="152" spans="1:9" ht="22.5" x14ac:dyDescent="0.25">
      <c r="A152" s="96">
        <v>45835</v>
      </c>
      <c r="B152" s="97" t="s">
        <v>949</v>
      </c>
      <c r="C152" s="97" t="s">
        <v>113</v>
      </c>
      <c r="D152" s="97">
        <v>137</v>
      </c>
      <c r="E152" s="97" t="s">
        <v>126</v>
      </c>
      <c r="F152" s="97" t="str">
        <f>_xlfn.IFNA(VLOOKUP(D152,MH!A$2:L$515,7,FALSE), "")</f>
        <v>ePortál</v>
      </c>
      <c r="G152" s="97" t="s">
        <v>37</v>
      </c>
      <c r="H152" s="97" t="s">
        <v>868</v>
      </c>
      <c r="I152" s="97" t="s">
        <v>994</v>
      </c>
    </row>
    <row r="153" spans="1:9" ht="22.5" x14ac:dyDescent="0.25">
      <c r="A153" s="96">
        <v>45835</v>
      </c>
      <c r="B153" s="97" t="s">
        <v>949</v>
      </c>
      <c r="C153" s="97" t="s">
        <v>113</v>
      </c>
      <c r="D153" s="97">
        <v>138</v>
      </c>
      <c r="E153" s="97" t="s">
        <v>126</v>
      </c>
      <c r="F153" s="97" t="str">
        <f>_xlfn.IFNA(VLOOKUP(D153,MH!A$2:L$515,7,FALSE), "")</f>
        <v>ePortál</v>
      </c>
      <c r="G153" s="97" t="s">
        <v>37</v>
      </c>
      <c r="H153" s="97" t="s">
        <v>868</v>
      </c>
      <c r="I153" s="97" t="s">
        <v>994</v>
      </c>
    </row>
    <row r="154" spans="1:9" ht="45" x14ac:dyDescent="0.25">
      <c r="A154" s="96">
        <v>45835</v>
      </c>
      <c r="B154" s="97" t="s">
        <v>949</v>
      </c>
      <c r="C154" s="97" t="s">
        <v>113</v>
      </c>
      <c r="D154" s="97">
        <v>162</v>
      </c>
      <c r="E154" s="97" t="s">
        <v>995</v>
      </c>
      <c r="F154" s="97" t="str">
        <f>_xlfn.IFNA(VLOOKUP(D154,MH!A$2:L$515,7,FALSE), "")</f>
        <v>ePortál</v>
      </c>
      <c r="G154" s="97" t="s">
        <v>37</v>
      </c>
      <c r="H154" s="97" t="s">
        <v>868</v>
      </c>
      <c r="I154" s="97" t="s">
        <v>996</v>
      </c>
    </row>
    <row r="155" spans="1:9" ht="22.5" x14ac:dyDescent="0.25">
      <c r="A155" s="96">
        <v>45835</v>
      </c>
      <c r="B155" s="97" t="s">
        <v>949</v>
      </c>
      <c r="C155" s="97" t="s">
        <v>113</v>
      </c>
      <c r="D155" s="97">
        <v>164</v>
      </c>
      <c r="E155" s="97" t="s">
        <v>126</v>
      </c>
      <c r="F155" s="97" t="str">
        <f>_xlfn.IFNA(VLOOKUP(D155,MH!A$2:L$515,7,FALSE), "")</f>
        <v>ePortál</v>
      </c>
      <c r="G155" s="97" t="s">
        <v>37</v>
      </c>
      <c r="H155" s="97" t="s">
        <v>868</v>
      </c>
      <c r="I155" s="97" t="s">
        <v>994</v>
      </c>
    </row>
    <row r="156" spans="1:9" ht="22.5" x14ac:dyDescent="0.25">
      <c r="A156" s="96">
        <v>45835</v>
      </c>
      <c r="B156" s="97" t="s">
        <v>949</v>
      </c>
      <c r="C156" s="97" t="s">
        <v>113</v>
      </c>
      <c r="D156" s="97">
        <v>202</v>
      </c>
      <c r="E156" s="97" t="s">
        <v>126</v>
      </c>
      <c r="F156" s="97" t="str">
        <f>_xlfn.IFNA(VLOOKUP(D156,MH!A$2:L$515,7,FALSE), "")</f>
        <v/>
      </c>
      <c r="G156" s="97" t="s">
        <v>37</v>
      </c>
      <c r="H156" s="97" t="s">
        <v>871</v>
      </c>
      <c r="I156" s="97" t="s">
        <v>997</v>
      </c>
    </row>
    <row r="157" spans="1:9" ht="33.75" x14ac:dyDescent="0.25">
      <c r="A157" s="96">
        <v>45839</v>
      </c>
      <c r="B157" s="97" t="s">
        <v>949</v>
      </c>
      <c r="C157" s="97" t="s">
        <v>113</v>
      </c>
      <c r="D157" s="97">
        <v>50</v>
      </c>
      <c r="E157" s="97" t="s">
        <v>998</v>
      </c>
      <c r="F157" s="97" t="str">
        <f>_xlfn.IFNA(VLOOKUP(D157,MH!A$2:L$515,7,FALSE), "")</f>
        <v>ePortál</v>
      </c>
      <c r="G157" s="97" t="s">
        <v>37</v>
      </c>
      <c r="H157" s="97" t="s">
        <v>868</v>
      </c>
      <c r="I157" s="97" t="s">
        <v>999</v>
      </c>
    </row>
    <row r="158" spans="1:9" ht="33.75" x14ac:dyDescent="0.25">
      <c r="A158" s="96">
        <v>45839</v>
      </c>
      <c r="B158" s="97" t="s">
        <v>949</v>
      </c>
      <c r="C158" s="97" t="s">
        <v>113</v>
      </c>
      <c r="D158" s="97">
        <v>79</v>
      </c>
      <c r="E158" s="97" t="s">
        <v>195</v>
      </c>
      <c r="F158" s="97" t="str">
        <f>_xlfn.IFNA(VLOOKUP(D158,MH!A$2:L$515,7,FALSE), "")</f>
        <v>ePortál</v>
      </c>
      <c r="G158" s="97" t="s">
        <v>37</v>
      </c>
      <c r="H158" s="97" t="s">
        <v>868</v>
      </c>
      <c r="I158" s="97" t="s">
        <v>1000</v>
      </c>
    </row>
    <row r="159" spans="1:9" ht="22.5" x14ac:dyDescent="0.25">
      <c r="A159" s="96">
        <v>45839</v>
      </c>
      <c r="B159" s="97" t="s">
        <v>949</v>
      </c>
      <c r="C159" s="97" t="s">
        <v>113</v>
      </c>
      <c r="D159" s="97">
        <v>103</v>
      </c>
      <c r="E159" s="97" t="s">
        <v>119</v>
      </c>
      <c r="F159" s="97" t="str">
        <f>_xlfn.IFNA(VLOOKUP(D159,MH!A$2:L$515,7,FALSE), "")</f>
        <v>ePortál</v>
      </c>
      <c r="G159" s="97" t="s">
        <v>37</v>
      </c>
      <c r="H159" s="97" t="s">
        <v>868</v>
      </c>
      <c r="I159" s="97" t="s">
        <v>1001</v>
      </c>
    </row>
    <row r="160" spans="1:9" ht="22.5" x14ac:dyDescent="0.25">
      <c r="A160" s="96">
        <v>45841</v>
      </c>
      <c r="B160" s="97" t="s">
        <v>949</v>
      </c>
      <c r="C160" s="97" t="s">
        <v>113</v>
      </c>
      <c r="D160" s="97">
        <v>16</v>
      </c>
      <c r="E160" s="97"/>
      <c r="F160" s="97" t="str">
        <f>_xlfn.IFNA(VLOOKUP(D160,MH!A$2:L$515,7,FALSE), "")</f>
        <v/>
      </c>
      <c r="G160" s="97"/>
      <c r="H160" s="97" t="s">
        <v>1002</v>
      </c>
      <c r="I160" s="97" t="s">
        <v>1003</v>
      </c>
    </row>
    <row r="161" spans="1:9" ht="33.75" x14ac:dyDescent="0.25">
      <c r="A161" s="96">
        <v>45841</v>
      </c>
      <c r="B161" s="97" t="s">
        <v>949</v>
      </c>
      <c r="C161" s="97" t="s">
        <v>113</v>
      </c>
      <c r="D161" s="97">
        <v>17</v>
      </c>
      <c r="E161" s="97"/>
      <c r="F161" s="97" t="str">
        <f>_xlfn.IFNA(VLOOKUP(D161,MH!A$2:L$515,7,FALSE), "")</f>
        <v/>
      </c>
      <c r="G161" s="97"/>
      <c r="H161" s="97" t="s">
        <v>1002</v>
      </c>
      <c r="I161" s="97" t="s">
        <v>1004</v>
      </c>
    </row>
    <row r="162" spans="1:9" ht="33.75" x14ac:dyDescent="0.25">
      <c r="A162" s="96">
        <v>45841</v>
      </c>
      <c r="B162" s="97" t="s">
        <v>949</v>
      </c>
      <c r="C162" s="97" t="s">
        <v>113</v>
      </c>
      <c r="D162" s="97">
        <v>119</v>
      </c>
      <c r="E162" s="97"/>
      <c r="F162" s="97" t="str">
        <f>_xlfn.IFNA(VLOOKUP(D162,MH!A$2:L$515,7,FALSE), "")</f>
        <v/>
      </c>
      <c r="G162" s="97"/>
      <c r="H162" s="97" t="s">
        <v>1002</v>
      </c>
      <c r="I162" s="97" t="s">
        <v>1004</v>
      </c>
    </row>
    <row r="163" spans="1:9" ht="45" x14ac:dyDescent="0.25">
      <c r="A163" s="96">
        <v>45842</v>
      </c>
      <c r="B163" s="97" t="s">
        <v>949</v>
      </c>
      <c r="C163" s="97" t="s">
        <v>1005</v>
      </c>
      <c r="D163" s="97">
        <v>30</v>
      </c>
      <c r="E163" s="97" t="s">
        <v>1006</v>
      </c>
      <c r="F163" s="97" t="s">
        <v>25</v>
      </c>
      <c r="G163" s="97" t="s">
        <v>37</v>
      </c>
      <c r="H163" s="97" t="s">
        <v>868</v>
      </c>
      <c r="I163" s="97" t="s">
        <v>1007</v>
      </c>
    </row>
    <row r="164" spans="1:9" ht="56.25" x14ac:dyDescent="0.25">
      <c r="A164" s="96">
        <v>45842</v>
      </c>
      <c r="B164" s="97" t="s">
        <v>949</v>
      </c>
      <c r="C164" s="97" t="s">
        <v>964</v>
      </c>
      <c r="D164" s="97">
        <v>58</v>
      </c>
      <c r="E164" s="97" t="s">
        <v>147</v>
      </c>
      <c r="F164" s="97" t="str">
        <f>_xlfn.IFNA(VLOOKUP(D164,MH!A$2:L$515,7,FALSE), "")</f>
        <v>ePortál</v>
      </c>
      <c r="G164" s="97" t="s">
        <v>37</v>
      </c>
      <c r="H164" s="97" t="s">
        <v>868</v>
      </c>
      <c r="I164" s="97" t="s">
        <v>1008</v>
      </c>
    </row>
    <row r="165" spans="1:9" ht="67.5" x14ac:dyDescent="0.25">
      <c r="A165" s="96">
        <v>45842</v>
      </c>
      <c r="B165" s="97" t="s">
        <v>949</v>
      </c>
      <c r="C165" s="97" t="s">
        <v>1009</v>
      </c>
      <c r="D165" s="97">
        <v>94</v>
      </c>
      <c r="E165" s="97" t="s">
        <v>220</v>
      </c>
      <c r="F165" s="97" t="str">
        <f>_xlfn.IFNA(VLOOKUP(D165,MH!A$2:L$515,7,FALSE), "")</f>
        <v>ePortál</v>
      </c>
      <c r="G165" s="97" t="s">
        <v>37</v>
      </c>
      <c r="H165" s="97" t="s">
        <v>868</v>
      </c>
      <c r="I165" s="97" t="s">
        <v>1010</v>
      </c>
    </row>
    <row r="166" spans="1:9" ht="67.5" x14ac:dyDescent="0.25">
      <c r="A166" s="96">
        <v>45842</v>
      </c>
      <c r="B166" s="97" t="s">
        <v>949</v>
      </c>
      <c r="C166" s="97" t="s">
        <v>1011</v>
      </c>
      <c r="D166" s="97">
        <v>95</v>
      </c>
      <c r="E166" s="97" t="s">
        <v>223</v>
      </c>
      <c r="F166" s="97" t="str">
        <f>_xlfn.IFNA(VLOOKUP(D166,MH!A$2:L$515,7,FALSE), "")</f>
        <v>ePortál</v>
      </c>
      <c r="G166" s="97" t="s">
        <v>37</v>
      </c>
      <c r="H166" s="97" t="s">
        <v>868</v>
      </c>
      <c r="I166" s="97" t="s">
        <v>1012</v>
      </c>
    </row>
    <row r="167" spans="1:9" ht="56.25" x14ac:dyDescent="0.25">
      <c r="A167" s="96">
        <v>45842</v>
      </c>
      <c r="B167" s="97" t="s">
        <v>949</v>
      </c>
      <c r="C167" s="97" t="s">
        <v>964</v>
      </c>
      <c r="D167" s="97">
        <v>134</v>
      </c>
      <c r="E167" s="97" t="s">
        <v>327</v>
      </c>
      <c r="F167" s="97" t="str">
        <f>_xlfn.IFNA(VLOOKUP(D167,MH!A$2:L$515,7,FALSE), "")</f>
        <v>ePortál</v>
      </c>
      <c r="G167" s="97" t="s">
        <v>37</v>
      </c>
      <c r="H167" s="97" t="s">
        <v>868</v>
      </c>
      <c r="I167" s="97" t="s">
        <v>1008</v>
      </c>
    </row>
    <row r="168" spans="1:9" ht="67.5" x14ac:dyDescent="0.25">
      <c r="A168" s="96">
        <v>45842</v>
      </c>
      <c r="B168" s="97" t="s">
        <v>949</v>
      </c>
      <c r="C168" s="97" t="s">
        <v>1011</v>
      </c>
      <c r="D168" s="97">
        <v>144</v>
      </c>
      <c r="E168" s="97" t="s">
        <v>358</v>
      </c>
      <c r="F168" s="97" t="str">
        <f>_xlfn.IFNA(VLOOKUP(D168,MH!A$2:L$515,7,FALSE), "")</f>
        <v>ePortál</v>
      </c>
      <c r="G168" s="97" t="s">
        <v>37</v>
      </c>
      <c r="H168" s="97" t="s">
        <v>868</v>
      </c>
      <c r="I168" s="97" t="s">
        <v>1012</v>
      </c>
    </row>
    <row r="169" spans="1:9" ht="33.75" x14ac:dyDescent="0.25">
      <c r="A169" s="96">
        <v>45842</v>
      </c>
      <c r="B169" s="97" t="s">
        <v>949</v>
      </c>
      <c r="C169" s="97" t="s">
        <v>1013</v>
      </c>
      <c r="D169" s="97">
        <v>248</v>
      </c>
      <c r="E169" s="97" t="s">
        <v>553</v>
      </c>
      <c r="F169" s="97" t="str">
        <f>_xlfn.IFNA(VLOOKUP(D169,MH!A$2:L$515,7,FALSE), "")</f>
        <v>ePortál</v>
      </c>
      <c r="G169" s="97" t="s">
        <v>37</v>
      </c>
      <c r="H169" s="97" t="s">
        <v>868</v>
      </c>
      <c r="I169" s="97" t="s">
        <v>1014</v>
      </c>
    </row>
    <row r="170" spans="1:9" ht="33.75" x14ac:dyDescent="0.25">
      <c r="A170" s="96">
        <v>45842</v>
      </c>
      <c r="B170" s="97" t="s">
        <v>949</v>
      </c>
      <c r="C170" s="97" t="s">
        <v>1015</v>
      </c>
      <c r="D170" s="97">
        <v>248</v>
      </c>
      <c r="E170" s="97" t="s">
        <v>553</v>
      </c>
      <c r="F170" s="97" t="str">
        <f>_xlfn.IFNA(VLOOKUP(D170,MH!A$2:L$515,7,FALSE), "")</f>
        <v>ePortál</v>
      </c>
      <c r="G170" s="97" t="s">
        <v>37</v>
      </c>
      <c r="H170" s="97" t="s">
        <v>868</v>
      </c>
      <c r="I170" s="97" t="s">
        <v>1016</v>
      </c>
    </row>
    <row r="171" spans="1:9" ht="33.75" x14ac:dyDescent="0.25">
      <c r="A171" s="96">
        <v>45842</v>
      </c>
      <c r="B171" s="97" t="s">
        <v>949</v>
      </c>
      <c r="C171" s="97" t="s">
        <v>1017</v>
      </c>
      <c r="D171" s="97">
        <v>248</v>
      </c>
      <c r="E171" s="97" t="s">
        <v>553</v>
      </c>
      <c r="F171" s="97" t="str">
        <f>_xlfn.IFNA(VLOOKUP(D171,MH!A$2:L$515,7,FALSE), "")</f>
        <v>ePortál</v>
      </c>
      <c r="G171" s="97" t="s">
        <v>37</v>
      </c>
      <c r="H171" s="97" t="s">
        <v>868</v>
      </c>
      <c r="I171" s="97" t="s">
        <v>1018</v>
      </c>
    </row>
    <row r="172" spans="1:9" x14ac:dyDescent="0.25">
      <c r="A172" s="96">
        <v>45845</v>
      </c>
      <c r="B172" s="97" t="s">
        <v>949</v>
      </c>
      <c r="C172" s="97" t="s">
        <v>113</v>
      </c>
      <c r="D172" s="97">
        <v>50</v>
      </c>
      <c r="E172" s="97" t="s">
        <v>135</v>
      </c>
      <c r="F172" s="97" t="str">
        <f>_xlfn.IFNA(VLOOKUP(D172,MH!A$2:L$515,7,FALSE), "")</f>
        <v>ePortál</v>
      </c>
      <c r="G172" s="97" t="s">
        <v>37</v>
      </c>
      <c r="H172" s="97" t="s">
        <v>868</v>
      </c>
      <c r="I172" s="97" t="s">
        <v>1019</v>
      </c>
    </row>
    <row r="173" spans="1:9" ht="33.75" x14ac:dyDescent="0.25">
      <c r="A173" s="96">
        <v>45845</v>
      </c>
      <c r="B173" s="97" t="s">
        <v>949</v>
      </c>
      <c r="C173" s="97" t="s">
        <v>1020</v>
      </c>
      <c r="D173" s="97">
        <v>110</v>
      </c>
      <c r="E173" s="97" t="s">
        <v>254</v>
      </c>
      <c r="F173" s="97" t="str">
        <f>_xlfn.IFNA(VLOOKUP(D173,MH!A$2:L$515,7,FALSE), "")</f>
        <v>ePortál</v>
      </c>
      <c r="G173" s="97" t="s">
        <v>37</v>
      </c>
      <c r="H173" s="97" t="s">
        <v>868</v>
      </c>
      <c r="I173" s="97" t="s">
        <v>1021</v>
      </c>
    </row>
    <row r="174" spans="1:9" ht="22.5" x14ac:dyDescent="0.25">
      <c r="A174" s="96">
        <v>45845</v>
      </c>
      <c r="B174" s="97" t="s">
        <v>949</v>
      </c>
      <c r="C174" s="97" t="s">
        <v>113</v>
      </c>
      <c r="D174" s="97">
        <v>133</v>
      </c>
      <c r="E174" s="97" t="s">
        <v>321</v>
      </c>
      <c r="F174" s="97" t="str">
        <f>_xlfn.IFNA(VLOOKUP(D174,MH!A$2:L$515,7,FALSE), "")</f>
        <v>ePortál</v>
      </c>
      <c r="G174" s="97" t="s">
        <v>37</v>
      </c>
      <c r="H174" s="97" t="s">
        <v>868</v>
      </c>
      <c r="I174" s="97" t="s">
        <v>1022</v>
      </c>
    </row>
    <row r="175" spans="1:9" ht="22.5" x14ac:dyDescent="0.25">
      <c r="A175" s="96">
        <v>45852</v>
      </c>
      <c r="B175" s="97" t="s">
        <v>949</v>
      </c>
      <c r="C175" s="97" t="s">
        <v>1020</v>
      </c>
      <c r="D175" s="97">
        <v>229</v>
      </c>
      <c r="E175" s="97" t="s">
        <v>505</v>
      </c>
      <c r="F175" s="97" t="str">
        <f>_xlfn.IFNA(VLOOKUP(D175,MH!A$2:L$515,7,FALSE), "")</f>
        <v>ePortál</v>
      </c>
      <c r="G175" s="97" t="s">
        <v>37</v>
      </c>
      <c r="H175" s="97" t="s">
        <v>868</v>
      </c>
      <c r="I175" s="97" t="s">
        <v>1023</v>
      </c>
    </row>
    <row r="176" spans="1:9" ht="22.5" x14ac:dyDescent="0.25">
      <c r="A176" s="96">
        <v>45852</v>
      </c>
      <c r="B176" s="97" t="s">
        <v>949</v>
      </c>
      <c r="C176" s="97" t="s">
        <v>1020</v>
      </c>
      <c r="D176" s="97">
        <v>230</v>
      </c>
      <c r="E176" s="97" t="s">
        <v>508</v>
      </c>
      <c r="F176" s="97" t="str">
        <f>_xlfn.IFNA(VLOOKUP(D176,MH!A$2:L$515,7,FALSE), "")</f>
        <v>ePortál</v>
      </c>
      <c r="G176" s="97" t="s">
        <v>37</v>
      </c>
      <c r="H176" s="97" t="s">
        <v>868</v>
      </c>
      <c r="I176" s="97" t="s">
        <v>1023</v>
      </c>
    </row>
    <row r="177" spans="1:9" ht="22.5" x14ac:dyDescent="0.25">
      <c r="A177" s="96">
        <v>45853</v>
      </c>
      <c r="B177" s="97" t="s">
        <v>949</v>
      </c>
      <c r="C177" s="97" t="s">
        <v>113</v>
      </c>
      <c r="D177" s="97">
        <v>261</v>
      </c>
      <c r="E177" s="97" t="s">
        <v>581</v>
      </c>
      <c r="F177" s="97" t="str">
        <f>_xlfn.IFNA(VLOOKUP(D177,MH!A$2:L$515,7,FALSE), "")</f>
        <v>n/a</v>
      </c>
      <c r="G177" s="97" t="s">
        <v>37</v>
      </c>
      <c r="H177" s="97" t="s">
        <v>868</v>
      </c>
      <c r="I177" s="97" t="s">
        <v>1024</v>
      </c>
    </row>
    <row r="178" spans="1:9" ht="22.5" x14ac:dyDescent="0.25">
      <c r="A178" s="96">
        <v>45853</v>
      </c>
      <c r="B178" s="97" t="s">
        <v>949</v>
      </c>
      <c r="C178" s="97" t="s">
        <v>113</v>
      </c>
      <c r="D178" s="97">
        <v>262</v>
      </c>
      <c r="E178" s="97" t="s">
        <v>587</v>
      </c>
      <c r="F178" s="97" t="str">
        <f>_xlfn.IFNA(VLOOKUP(D178,MH!A$2:L$515,7,FALSE), "")</f>
        <v>n/a</v>
      </c>
      <c r="G178" s="97" t="s">
        <v>37</v>
      </c>
      <c r="H178" s="97" t="s">
        <v>868</v>
      </c>
      <c r="I178" s="97" t="s">
        <v>1024</v>
      </c>
    </row>
    <row r="179" spans="1:9" ht="22.5" x14ac:dyDescent="0.25">
      <c r="A179" s="96">
        <v>45853</v>
      </c>
      <c r="B179" s="97" t="s">
        <v>949</v>
      </c>
      <c r="C179" s="97" t="s">
        <v>113</v>
      </c>
      <c r="D179" s="97">
        <v>263</v>
      </c>
      <c r="E179" s="97" t="s">
        <v>591</v>
      </c>
      <c r="F179" s="97" t="str">
        <f>_xlfn.IFNA(VLOOKUP(D179,MH!A$2:L$515,7,FALSE), "")</f>
        <v>n/a</v>
      </c>
      <c r="G179" s="97" t="s">
        <v>37</v>
      </c>
      <c r="H179" s="97" t="s">
        <v>868</v>
      </c>
      <c r="I179" s="97" t="s">
        <v>1024</v>
      </c>
    </row>
    <row r="180" spans="1:9" ht="22.5" x14ac:dyDescent="0.25">
      <c r="A180" s="96">
        <v>45853</v>
      </c>
      <c r="B180" s="97" t="s">
        <v>949</v>
      </c>
      <c r="C180" s="97" t="s">
        <v>113</v>
      </c>
      <c r="D180" s="97">
        <v>264</v>
      </c>
      <c r="E180" s="97" t="s">
        <v>595</v>
      </c>
      <c r="F180" s="97" t="str">
        <f>_xlfn.IFNA(VLOOKUP(D180,MH!A$2:L$515,7,FALSE), "")</f>
        <v>n/a</v>
      </c>
      <c r="G180" s="97" t="s">
        <v>37</v>
      </c>
      <c r="H180" s="97" t="s">
        <v>868</v>
      </c>
      <c r="I180" s="97" t="s">
        <v>1024</v>
      </c>
    </row>
    <row r="181" spans="1:9" ht="90" x14ac:dyDescent="0.25">
      <c r="A181" s="96">
        <v>45856</v>
      </c>
      <c r="B181" s="97" t="s">
        <v>949</v>
      </c>
      <c r="C181" s="97" t="s">
        <v>1025</v>
      </c>
      <c r="D181" s="97">
        <v>242</v>
      </c>
      <c r="E181" s="95" t="s">
        <v>539</v>
      </c>
      <c r="F181" s="97" t="str">
        <f>_xlfn.IFNA(VLOOKUP(D181,MH!A$2:L$515,7,FALSE), "")</f>
        <v>ePortál</v>
      </c>
      <c r="G181" s="97" t="s">
        <v>37</v>
      </c>
      <c r="H181" s="97" t="s">
        <v>868</v>
      </c>
      <c r="I181" s="97" t="s">
        <v>1026</v>
      </c>
    </row>
    <row r="182" spans="1:9" ht="90" x14ac:dyDescent="0.25">
      <c r="A182" s="96">
        <v>45856</v>
      </c>
      <c r="B182" s="97" t="s">
        <v>949</v>
      </c>
      <c r="C182" s="97" t="s">
        <v>113</v>
      </c>
      <c r="D182" s="97">
        <v>244</v>
      </c>
      <c r="E182" s="97" t="s">
        <v>1027</v>
      </c>
      <c r="F182" s="97" t="str">
        <f>_xlfn.IFNA(VLOOKUP(D182,MH!A$2:L$515,7,FALSE), "")</f>
        <v>ePortál</v>
      </c>
      <c r="G182" s="97" t="s">
        <v>27</v>
      </c>
      <c r="H182" s="97" t="s">
        <v>868</v>
      </c>
      <c r="I182" s="97" t="s">
        <v>1026</v>
      </c>
    </row>
    <row r="183" spans="1:9" ht="22.5" x14ac:dyDescent="0.25">
      <c r="A183" s="96">
        <v>45861</v>
      </c>
      <c r="B183" s="97" t="s">
        <v>949</v>
      </c>
      <c r="C183" s="97" t="s">
        <v>113</v>
      </c>
      <c r="D183" s="97">
        <v>2</v>
      </c>
      <c r="E183" s="97" t="s">
        <v>1028</v>
      </c>
      <c r="F183" s="97" t="str">
        <f>_xlfn.IFNA(VLOOKUP(D183,MH!A$2:L$515,7,FALSE), "")</f>
        <v/>
      </c>
      <c r="G183" s="97" t="s">
        <v>27</v>
      </c>
      <c r="H183" s="97" t="s">
        <v>871</v>
      </c>
      <c r="I183" s="97" t="s">
        <v>1029</v>
      </c>
    </row>
    <row r="184" spans="1:9" ht="45" x14ac:dyDescent="0.25">
      <c r="A184" s="96">
        <v>45866</v>
      </c>
      <c r="B184" s="97" t="s">
        <v>949</v>
      </c>
      <c r="C184" s="97" t="s">
        <v>1030</v>
      </c>
      <c r="D184" s="97">
        <v>121</v>
      </c>
      <c r="E184" s="97" t="s">
        <v>1031</v>
      </c>
      <c r="F184" s="97" t="str">
        <f>_xlfn.IFNA(VLOOKUP(D184,MH!A$2:L$515,7,FALSE), "")</f>
        <v>ePortál</v>
      </c>
      <c r="G184" s="97" t="s">
        <v>37</v>
      </c>
      <c r="H184" s="97" t="s">
        <v>868</v>
      </c>
      <c r="I184" s="97" t="s">
        <v>1032</v>
      </c>
    </row>
    <row r="185" spans="1:9" ht="33.75" x14ac:dyDescent="0.25">
      <c r="A185" s="96">
        <v>45866</v>
      </c>
      <c r="B185" s="97" t="s">
        <v>949</v>
      </c>
      <c r="C185" s="97" t="s">
        <v>1033</v>
      </c>
      <c r="D185" s="97">
        <v>256</v>
      </c>
      <c r="E185" s="97" t="s">
        <v>1034</v>
      </c>
      <c r="F185" s="97" t="str">
        <f>_xlfn.IFNA(VLOOKUP(D185,MH!A$2:L$515,7,FALSE), "")</f>
        <v/>
      </c>
      <c r="G185" s="97" t="s">
        <v>27</v>
      </c>
      <c r="H185" s="97" t="s">
        <v>871</v>
      </c>
      <c r="I185" s="97" t="s">
        <v>1035</v>
      </c>
    </row>
    <row r="186" spans="1:9" ht="33.75" x14ac:dyDescent="0.25">
      <c r="A186" s="96">
        <v>45866</v>
      </c>
      <c r="B186" s="97" t="s">
        <v>949</v>
      </c>
      <c r="C186" s="97" t="s">
        <v>1033</v>
      </c>
      <c r="D186" s="97">
        <v>257</v>
      </c>
      <c r="E186" s="97" t="s">
        <v>1036</v>
      </c>
      <c r="F186" s="97" t="str">
        <f>_xlfn.IFNA(VLOOKUP(D186,MH!A$2:L$515,7,FALSE), "")</f>
        <v/>
      </c>
      <c r="G186" s="97" t="s">
        <v>27</v>
      </c>
      <c r="H186" s="97" t="s">
        <v>871</v>
      </c>
      <c r="I186" s="97" t="s">
        <v>1035</v>
      </c>
    </row>
    <row r="187" spans="1:9" ht="22.5" x14ac:dyDescent="0.25">
      <c r="A187" s="96">
        <v>45866</v>
      </c>
      <c r="B187" s="97" t="s">
        <v>949</v>
      </c>
      <c r="C187" s="97" t="s">
        <v>1033</v>
      </c>
      <c r="D187" s="97">
        <v>260</v>
      </c>
      <c r="E187" s="97" t="s">
        <v>577</v>
      </c>
      <c r="F187" s="97" t="str">
        <f>_xlfn.IFNA(VLOOKUP(D187,MH!A$2:L$515,7,FALSE), "")</f>
        <v>ePortál</v>
      </c>
      <c r="G187" s="97" t="s">
        <v>25</v>
      </c>
      <c r="H187" s="97" t="s">
        <v>868</v>
      </c>
      <c r="I187" s="97" t="s">
        <v>1037</v>
      </c>
    </row>
    <row r="188" spans="1:9" ht="22.5" x14ac:dyDescent="0.25">
      <c r="A188" s="96">
        <v>45867</v>
      </c>
      <c r="B188" s="97" t="s">
        <v>949</v>
      </c>
      <c r="C188" s="97" t="s">
        <v>1038</v>
      </c>
      <c r="D188" s="97">
        <v>47</v>
      </c>
      <c r="E188" s="97" t="s">
        <v>1039</v>
      </c>
      <c r="F188" s="97" t="str">
        <f>_xlfn.IFNA(VLOOKUP(D188,MH!A$2:L$515,7,FALSE), "")</f>
        <v/>
      </c>
      <c r="G188" s="97" t="s">
        <v>37</v>
      </c>
      <c r="H188" s="97" t="s">
        <v>871</v>
      </c>
      <c r="I188" s="97" t="s">
        <v>1040</v>
      </c>
    </row>
    <row r="189" spans="1:9" ht="22.5" x14ac:dyDescent="0.25">
      <c r="A189" s="96">
        <v>45867</v>
      </c>
      <c r="B189" s="97" t="s">
        <v>949</v>
      </c>
      <c r="C189" s="97" t="s">
        <v>1038</v>
      </c>
      <c r="D189" s="97">
        <v>48</v>
      </c>
      <c r="E189" s="97" t="s">
        <v>1041</v>
      </c>
      <c r="F189" s="97" t="str">
        <f>_xlfn.IFNA(VLOOKUP(D189,MH!A$2:L$515,7,FALSE), "")</f>
        <v/>
      </c>
      <c r="G189" s="97" t="s">
        <v>37</v>
      </c>
      <c r="H189" s="97" t="s">
        <v>871</v>
      </c>
      <c r="I189" s="97" t="s">
        <v>1040</v>
      </c>
    </row>
    <row r="190" spans="1:9" ht="22.5" x14ac:dyDescent="0.25">
      <c r="A190" s="96">
        <v>45867</v>
      </c>
      <c r="B190" s="97" t="s">
        <v>949</v>
      </c>
      <c r="C190" s="97" t="s">
        <v>1038</v>
      </c>
      <c r="D190" s="97">
        <v>51</v>
      </c>
      <c r="E190" s="97" t="s">
        <v>1042</v>
      </c>
      <c r="F190" s="97" t="str">
        <f>_xlfn.IFNA(VLOOKUP(D190,MH!A$2:L$515,7,FALSE), "")</f>
        <v/>
      </c>
      <c r="G190" s="97" t="s">
        <v>37</v>
      </c>
      <c r="H190" s="97" t="s">
        <v>871</v>
      </c>
      <c r="I190" s="97" t="s">
        <v>1043</v>
      </c>
    </row>
    <row r="191" spans="1:9" ht="22.5" x14ac:dyDescent="0.25">
      <c r="A191" s="96">
        <v>45867</v>
      </c>
      <c r="B191" s="97" t="s">
        <v>949</v>
      </c>
      <c r="C191" s="97" t="s">
        <v>1038</v>
      </c>
      <c r="D191" s="97">
        <v>52</v>
      </c>
      <c r="E191" s="97" t="s">
        <v>1044</v>
      </c>
      <c r="F191" s="97" t="str">
        <f>_xlfn.IFNA(VLOOKUP(D191,MH!A$2:L$515,7,FALSE), "")</f>
        <v/>
      </c>
      <c r="G191" s="97" t="s">
        <v>37</v>
      </c>
      <c r="H191" s="97" t="s">
        <v>871</v>
      </c>
      <c r="I191" s="97" t="s">
        <v>1043</v>
      </c>
    </row>
    <row r="192" spans="1:9" ht="22.5" x14ac:dyDescent="0.25">
      <c r="A192" s="96">
        <v>45867</v>
      </c>
      <c r="B192" s="97" t="s">
        <v>949</v>
      </c>
      <c r="C192" s="97" t="s">
        <v>1038</v>
      </c>
      <c r="D192" s="97">
        <v>53</v>
      </c>
      <c r="E192" s="97" t="s">
        <v>1045</v>
      </c>
      <c r="F192" s="97" t="str">
        <f>_xlfn.IFNA(VLOOKUP(D192,MH!A$2:L$515,7,FALSE), "")</f>
        <v/>
      </c>
      <c r="G192" s="97" t="s">
        <v>37</v>
      </c>
      <c r="H192" s="97" t="s">
        <v>871</v>
      </c>
      <c r="I192" s="97" t="s">
        <v>1040</v>
      </c>
    </row>
    <row r="193" spans="1:9" ht="33.75" x14ac:dyDescent="0.25">
      <c r="A193" s="96">
        <v>45867</v>
      </c>
      <c r="B193" s="97" t="s">
        <v>949</v>
      </c>
      <c r="C193" s="97" t="s">
        <v>1038</v>
      </c>
      <c r="D193" s="97">
        <v>59</v>
      </c>
      <c r="E193" s="97" t="s">
        <v>151</v>
      </c>
      <c r="F193" s="97" t="str">
        <f>_xlfn.IFNA(VLOOKUP(D193,MH!A$2:L$515,7,FALSE), "")</f>
        <v>ePortál</v>
      </c>
      <c r="G193" s="97" t="s">
        <v>37</v>
      </c>
      <c r="H193" s="97" t="s">
        <v>868</v>
      </c>
      <c r="I193" s="97" t="s">
        <v>1046</v>
      </c>
    </row>
    <row r="194" spans="1:9" ht="22.5" x14ac:dyDescent="0.25">
      <c r="A194" s="96">
        <v>45867</v>
      </c>
      <c r="B194" s="97" t="s">
        <v>949</v>
      </c>
      <c r="C194" s="97" t="s">
        <v>1038</v>
      </c>
      <c r="D194" s="97">
        <v>98</v>
      </c>
      <c r="E194" s="97" t="s">
        <v>233</v>
      </c>
      <c r="F194" s="97" t="str">
        <f>_xlfn.IFNA(VLOOKUP(D194,MH!A$2:L$515,7,FALSE), "")</f>
        <v>ePortál</v>
      </c>
      <c r="G194" s="97" t="s">
        <v>37</v>
      </c>
      <c r="H194" s="97" t="s">
        <v>868</v>
      </c>
      <c r="I194" s="97" t="s">
        <v>1047</v>
      </c>
    </row>
    <row r="195" spans="1:9" ht="22.5" x14ac:dyDescent="0.25">
      <c r="A195" s="96">
        <v>45867</v>
      </c>
      <c r="B195" s="97" t="s">
        <v>949</v>
      </c>
      <c r="C195" s="97" t="s">
        <v>1038</v>
      </c>
      <c r="D195" s="97">
        <v>166</v>
      </c>
      <c r="E195" s="97" t="s">
        <v>403</v>
      </c>
      <c r="F195" s="97" t="str">
        <f>_xlfn.IFNA(VLOOKUP(D195,MH!A$2:L$515,7,FALSE), "")</f>
        <v>ePortál</v>
      </c>
      <c r="G195" s="97" t="s">
        <v>37</v>
      </c>
      <c r="H195" s="97" t="s">
        <v>868</v>
      </c>
      <c r="I195" s="97" t="s">
        <v>1048</v>
      </c>
    </row>
    <row r="196" spans="1:9" ht="22.5" x14ac:dyDescent="0.25">
      <c r="A196" s="96">
        <v>45867</v>
      </c>
      <c r="B196" s="97" t="s">
        <v>949</v>
      </c>
      <c r="C196" s="97" t="s">
        <v>1038</v>
      </c>
      <c r="D196" s="97">
        <v>166</v>
      </c>
      <c r="E196" s="97" t="s">
        <v>403</v>
      </c>
      <c r="F196" s="97" t="str">
        <f>_xlfn.IFNA(VLOOKUP(D196,MH!A$2:L$515,7,FALSE), "")</f>
        <v>ePortál</v>
      </c>
      <c r="G196" s="97" t="s">
        <v>37</v>
      </c>
      <c r="H196" s="97" t="s">
        <v>868</v>
      </c>
      <c r="I196" s="97" t="s">
        <v>1047</v>
      </c>
    </row>
    <row r="197" spans="1:9" ht="33.75" x14ac:dyDescent="0.25">
      <c r="A197" s="96">
        <v>45867</v>
      </c>
      <c r="B197" s="97" t="s">
        <v>949</v>
      </c>
      <c r="C197" s="97" t="s">
        <v>1049</v>
      </c>
      <c r="D197" s="97">
        <v>267</v>
      </c>
      <c r="E197" s="97" t="s">
        <v>602</v>
      </c>
      <c r="F197" s="97" t="str">
        <f>_xlfn.IFNA(VLOOKUP(D197,MH!A$2:L$515,7,FALSE), "")</f>
        <v>n/a</v>
      </c>
      <c r="G197" s="97" t="s">
        <v>37</v>
      </c>
      <c r="H197" s="97" t="s">
        <v>889</v>
      </c>
      <c r="I197" s="97" t="s">
        <v>1050</v>
      </c>
    </row>
    <row r="198" spans="1:9" ht="22.5" x14ac:dyDescent="0.25">
      <c r="A198" s="96">
        <v>45868</v>
      </c>
      <c r="B198" s="97" t="s">
        <v>949</v>
      </c>
      <c r="C198" s="97" t="s">
        <v>1051</v>
      </c>
      <c r="D198" s="97">
        <v>278</v>
      </c>
      <c r="E198" s="97" t="s">
        <v>1052</v>
      </c>
      <c r="F198" s="97" t="str">
        <f>_xlfn.IFNA(VLOOKUP(D198,MH!A$2:L$515,7,FALSE), "")</f>
        <v>ePortál</v>
      </c>
      <c r="G198" s="97" t="s">
        <v>37</v>
      </c>
      <c r="H198" s="97" t="s">
        <v>889</v>
      </c>
      <c r="I198" s="97" t="s">
        <v>1053</v>
      </c>
    </row>
    <row r="199" spans="1:9" ht="22.5" x14ac:dyDescent="0.25">
      <c r="A199" s="96">
        <v>45868</v>
      </c>
      <c r="B199" s="97" t="s">
        <v>949</v>
      </c>
      <c r="C199" s="97" t="s">
        <v>1054</v>
      </c>
      <c r="D199" s="97">
        <v>4</v>
      </c>
      <c r="E199" s="97" t="s">
        <v>42</v>
      </c>
      <c r="F199" s="97" t="str">
        <f>_xlfn.IFNA(VLOOKUP(D199,MH!A$2:L$515,7,FALSE), "")</f>
        <v>ePortál</v>
      </c>
      <c r="G199" s="97" t="s">
        <v>37</v>
      </c>
      <c r="H199" s="97" t="s">
        <v>868</v>
      </c>
      <c r="I199" s="97" t="s">
        <v>1055</v>
      </c>
    </row>
    <row r="200" spans="1:9" ht="33.75" x14ac:dyDescent="0.25">
      <c r="A200" s="96">
        <v>45868</v>
      </c>
      <c r="B200" s="97" t="s">
        <v>949</v>
      </c>
      <c r="C200" s="97" t="s">
        <v>1054</v>
      </c>
      <c r="D200" s="97">
        <v>269</v>
      </c>
      <c r="E200" s="97" t="s">
        <v>464</v>
      </c>
      <c r="F200" s="97" t="str">
        <f>_xlfn.IFNA(VLOOKUP(D200,MH!A$2:L$515,7,FALSE), "")</f>
        <v>ePortál</v>
      </c>
      <c r="G200" s="97"/>
      <c r="H200" s="97" t="s">
        <v>889</v>
      </c>
      <c r="I200" s="97" t="s">
        <v>1053</v>
      </c>
    </row>
    <row r="201" spans="1:9" ht="22.5" x14ac:dyDescent="0.25">
      <c r="A201" s="96">
        <v>45868</v>
      </c>
      <c r="B201" s="97" t="s">
        <v>949</v>
      </c>
      <c r="C201" s="97" t="s">
        <v>1054</v>
      </c>
      <c r="D201" s="97">
        <v>270</v>
      </c>
      <c r="E201" s="97" t="s">
        <v>412</v>
      </c>
      <c r="F201" s="97" t="str">
        <f>_xlfn.IFNA(VLOOKUP(D201,MH!A$2:L$515,7,FALSE), "")</f>
        <v>ePortál</v>
      </c>
      <c r="G201" s="97" t="s">
        <v>27</v>
      </c>
      <c r="H201" s="97" t="s">
        <v>889</v>
      </c>
      <c r="I201" s="97" t="s">
        <v>1053</v>
      </c>
    </row>
    <row r="202" spans="1:9" ht="22.5" x14ac:dyDescent="0.25">
      <c r="A202" s="96">
        <v>45868</v>
      </c>
      <c r="B202" s="97" t="s">
        <v>949</v>
      </c>
      <c r="C202" s="97" t="s">
        <v>1054</v>
      </c>
      <c r="D202" s="97">
        <v>271</v>
      </c>
      <c r="E202" s="97" t="s">
        <v>610</v>
      </c>
      <c r="F202" s="97" t="str">
        <f>_xlfn.IFNA(VLOOKUP(D202,MH!A$2:L$515,7,FALSE), "")</f>
        <v>ePortál</v>
      </c>
      <c r="G202" s="97" t="s">
        <v>37</v>
      </c>
      <c r="H202" s="97" t="s">
        <v>889</v>
      </c>
      <c r="I202" s="97" t="s">
        <v>1053</v>
      </c>
    </row>
    <row r="203" spans="1:9" ht="22.5" x14ac:dyDescent="0.25">
      <c r="A203" s="96">
        <v>45868</v>
      </c>
      <c r="B203" s="97" t="s">
        <v>949</v>
      </c>
      <c r="C203" s="97" t="s">
        <v>1054</v>
      </c>
      <c r="D203" s="97">
        <v>272</v>
      </c>
      <c r="E203" s="97" t="s">
        <v>1056</v>
      </c>
      <c r="F203" s="97" t="str">
        <f>_xlfn.IFNA(VLOOKUP(D203,MH!A$2:L$515,7,FALSE), "")</f>
        <v>ePortál</v>
      </c>
      <c r="G203" s="97" t="s">
        <v>37</v>
      </c>
      <c r="H203" s="97" t="s">
        <v>889</v>
      </c>
      <c r="I203" s="97" t="s">
        <v>1053</v>
      </c>
    </row>
    <row r="204" spans="1:9" ht="22.5" x14ac:dyDescent="0.25">
      <c r="A204" s="96">
        <v>45868</v>
      </c>
      <c r="B204" s="97" t="s">
        <v>949</v>
      </c>
      <c r="C204" s="97" t="s">
        <v>1054</v>
      </c>
      <c r="D204" s="97">
        <v>273</v>
      </c>
      <c r="E204" s="97" t="s">
        <v>616</v>
      </c>
      <c r="F204" s="97" t="str">
        <f>_xlfn.IFNA(VLOOKUP(D204,MH!A$2:L$515,7,FALSE), "")</f>
        <v>ePortál</v>
      </c>
      <c r="G204" s="97" t="s">
        <v>37</v>
      </c>
      <c r="H204" s="97" t="s">
        <v>889</v>
      </c>
      <c r="I204" s="97" t="s">
        <v>1053</v>
      </c>
    </row>
    <row r="205" spans="1:9" ht="22.5" x14ac:dyDescent="0.25">
      <c r="A205" s="96">
        <v>45868</v>
      </c>
      <c r="B205" s="97" t="s">
        <v>949</v>
      </c>
      <c r="C205" s="97" t="s">
        <v>113</v>
      </c>
      <c r="D205" s="97">
        <v>201</v>
      </c>
      <c r="E205" s="97" t="s">
        <v>443</v>
      </c>
      <c r="F205" s="97" t="str">
        <f>_xlfn.IFNA(VLOOKUP(D205,MH!A$2:L$515,7,FALSE), "")</f>
        <v>n/a</v>
      </c>
      <c r="G205" s="97" t="s">
        <v>37</v>
      </c>
      <c r="H205" s="97" t="s">
        <v>868</v>
      </c>
      <c r="I205" s="97" t="s">
        <v>1057</v>
      </c>
    </row>
    <row r="206" spans="1:9" ht="22.5" x14ac:dyDescent="0.25">
      <c r="A206" s="96">
        <v>45868</v>
      </c>
      <c r="B206" s="97" t="s">
        <v>949</v>
      </c>
      <c r="C206" s="97" t="s">
        <v>1054</v>
      </c>
      <c r="D206" s="97">
        <v>274</v>
      </c>
      <c r="E206" s="97" t="s">
        <v>1058</v>
      </c>
      <c r="F206" s="97" t="str">
        <f>_xlfn.IFNA(VLOOKUP(D206,MH!A$2:L$515,7,FALSE), "")</f>
        <v/>
      </c>
      <c r="G206" s="97" t="s">
        <v>37</v>
      </c>
      <c r="H206" s="97" t="s">
        <v>889</v>
      </c>
      <c r="I206" s="97" t="s">
        <v>1053</v>
      </c>
    </row>
    <row r="207" spans="1:9" ht="22.5" x14ac:dyDescent="0.25">
      <c r="A207" s="96">
        <v>45868</v>
      </c>
      <c r="B207" s="97" t="s">
        <v>949</v>
      </c>
      <c r="C207" s="97" t="s">
        <v>1054</v>
      </c>
      <c r="D207" s="97">
        <v>275</v>
      </c>
      <c r="E207" s="97" t="s">
        <v>620</v>
      </c>
      <c r="F207" s="97" t="str">
        <f>_xlfn.IFNA(VLOOKUP(D207,MH!A$2:L$515,7,FALSE), "")</f>
        <v>ePortál</v>
      </c>
      <c r="G207" s="97" t="s">
        <v>37</v>
      </c>
      <c r="H207" s="97" t="s">
        <v>889</v>
      </c>
      <c r="I207" s="97" t="s">
        <v>1053</v>
      </c>
    </row>
    <row r="208" spans="1:9" ht="22.5" x14ac:dyDescent="0.25">
      <c r="A208" s="96">
        <v>45868</v>
      </c>
      <c r="B208" s="97" t="s">
        <v>949</v>
      </c>
      <c r="C208" s="97" t="s">
        <v>1051</v>
      </c>
      <c r="D208" s="97">
        <v>276</v>
      </c>
      <c r="E208" s="97" t="s">
        <v>258</v>
      </c>
      <c r="F208" s="97" t="str">
        <f>_xlfn.IFNA(VLOOKUP(D208,MH!A$2:L$515,7,FALSE), "")</f>
        <v>ePortál</v>
      </c>
      <c r="G208" s="97" t="s">
        <v>37</v>
      </c>
      <c r="H208" s="97" t="s">
        <v>889</v>
      </c>
      <c r="I208" s="97" t="s">
        <v>1053</v>
      </c>
    </row>
    <row r="209" spans="1:9" ht="33.75" x14ac:dyDescent="0.25">
      <c r="A209" s="96">
        <v>45868</v>
      </c>
      <c r="B209" s="97" t="s">
        <v>949</v>
      </c>
      <c r="C209" s="97" t="s">
        <v>1051</v>
      </c>
      <c r="D209" s="97">
        <v>277</v>
      </c>
      <c r="E209" s="97" t="s">
        <v>626</v>
      </c>
      <c r="F209" s="97" t="str">
        <f>_xlfn.IFNA(VLOOKUP(D209,MH!A$2:L$515,7,FALSE), "")</f>
        <v>ePortál</v>
      </c>
      <c r="G209" s="97" t="s">
        <v>37</v>
      </c>
      <c r="H209" s="97" t="s">
        <v>889</v>
      </c>
      <c r="I209" s="97" t="s">
        <v>1053</v>
      </c>
    </row>
    <row r="210" spans="1:9" ht="22.5" x14ac:dyDescent="0.25">
      <c r="A210" s="96">
        <v>45869</v>
      </c>
      <c r="B210" s="97" t="s">
        <v>949</v>
      </c>
      <c r="C210" s="97" t="s">
        <v>1051</v>
      </c>
      <c r="D210" s="97">
        <v>292</v>
      </c>
      <c r="E210" s="97" t="s">
        <v>1059</v>
      </c>
      <c r="F210" s="97" t="str">
        <f>_xlfn.IFNA(VLOOKUP(D210,MH!A$2:L$515,7,FALSE), "")</f>
        <v>ePortál</v>
      </c>
      <c r="G210" s="97" t="s">
        <v>27</v>
      </c>
      <c r="H210" s="97" t="s">
        <v>889</v>
      </c>
      <c r="I210" s="97" t="s">
        <v>889</v>
      </c>
    </row>
    <row r="211" spans="1:9" ht="22.5" x14ac:dyDescent="0.25">
      <c r="A211" s="96">
        <v>45869</v>
      </c>
      <c r="B211" s="97" t="s">
        <v>949</v>
      </c>
      <c r="C211" s="97" t="s">
        <v>1060</v>
      </c>
      <c r="D211" s="97">
        <v>281</v>
      </c>
      <c r="E211" s="97" t="s">
        <v>1061</v>
      </c>
      <c r="F211" s="97" t="s">
        <v>25</v>
      </c>
      <c r="G211" s="97" t="s">
        <v>37</v>
      </c>
      <c r="H211" s="97" t="s">
        <v>889</v>
      </c>
      <c r="I211" s="97" t="s">
        <v>889</v>
      </c>
    </row>
    <row r="212" spans="1:9" ht="33.75" x14ac:dyDescent="0.25">
      <c r="A212" s="96">
        <v>45869</v>
      </c>
      <c r="B212" s="97" t="s">
        <v>949</v>
      </c>
      <c r="C212" s="97" t="s">
        <v>1062</v>
      </c>
      <c r="D212" s="97">
        <v>282</v>
      </c>
      <c r="E212" s="97" t="s">
        <v>636</v>
      </c>
      <c r="F212" s="97" t="str">
        <f>_xlfn.IFNA(VLOOKUP(D212,MH!A$2:L$515,7,FALSE), "")</f>
        <v>ePortál</v>
      </c>
      <c r="G212" s="97" t="s">
        <v>37</v>
      </c>
      <c r="H212" s="97" t="s">
        <v>889</v>
      </c>
      <c r="I212" s="97" t="s">
        <v>889</v>
      </c>
    </row>
    <row r="213" spans="1:9" ht="22.5" x14ac:dyDescent="0.25">
      <c r="A213" s="96">
        <v>45869</v>
      </c>
      <c r="B213" s="97" t="s">
        <v>949</v>
      </c>
      <c r="C213" s="97" t="s">
        <v>1063</v>
      </c>
      <c r="D213" s="97">
        <v>283</v>
      </c>
      <c r="E213" s="97" t="s">
        <v>640</v>
      </c>
      <c r="F213" s="97" t="str">
        <f>_xlfn.IFNA(VLOOKUP(D213,MH!A$2:L$515,7,FALSE), "")</f>
        <v>ePortál</v>
      </c>
      <c r="G213" s="97" t="s">
        <v>37</v>
      </c>
      <c r="H213" s="97" t="s">
        <v>889</v>
      </c>
      <c r="I213" s="97" t="s">
        <v>889</v>
      </c>
    </row>
    <row r="214" spans="1:9" ht="60.75" customHeight="1" x14ac:dyDescent="0.25">
      <c r="A214" s="96">
        <v>45869</v>
      </c>
      <c r="B214" s="97" t="s">
        <v>949</v>
      </c>
      <c r="C214" s="97" t="s">
        <v>1064</v>
      </c>
      <c r="D214" s="97">
        <v>284</v>
      </c>
      <c r="E214" s="97" t="s">
        <v>644</v>
      </c>
      <c r="F214" s="97" t="str">
        <f>_xlfn.IFNA(VLOOKUP(D214,MH!A$2:L$515,7,FALSE), "")</f>
        <v>ePortál</v>
      </c>
      <c r="G214" s="97" t="s">
        <v>37</v>
      </c>
      <c r="H214" s="97" t="s">
        <v>889</v>
      </c>
      <c r="I214" s="97" t="s">
        <v>889</v>
      </c>
    </row>
    <row r="215" spans="1:9" ht="22.5" x14ac:dyDescent="0.25">
      <c r="A215" s="96">
        <v>45869</v>
      </c>
      <c r="B215" s="97" t="s">
        <v>949</v>
      </c>
      <c r="C215" s="97" t="s">
        <v>1064</v>
      </c>
      <c r="D215" s="97">
        <v>285</v>
      </c>
      <c r="E215" s="97" t="s">
        <v>1065</v>
      </c>
      <c r="F215" s="97" t="str">
        <f>_xlfn.IFNA(VLOOKUP(D215,MH!A$2:L$515,7,FALSE), "")</f>
        <v/>
      </c>
      <c r="G215" s="97" t="s">
        <v>37</v>
      </c>
      <c r="H215" s="97" t="s">
        <v>889</v>
      </c>
      <c r="I215" s="97" t="s">
        <v>889</v>
      </c>
    </row>
    <row r="216" spans="1:9" ht="22.5" x14ac:dyDescent="0.25">
      <c r="A216" s="96">
        <v>45869</v>
      </c>
      <c r="B216" s="97" t="s">
        <v>949</v>
      </c>
      <c r="C216" s="97" t="s">
        <v>970</v>
      </c>
      <c r="D216" s="97">
        <v>286</v>
      </c>
      <c r="E216" s="97" t="s">
        <v>648</v>
      </c>
      <c r="F216" s="97" t="str">
        <f>_xlfn.IFNA(VLOOKUP(D216,MH!A$2:L$515,7,FALSE), "")</f>
        <v>ePortál</v>
      </c>
      <c r="G216" s="97" t="s">
        <v>37</v>
      </c>
      <c r="H216" s="97" t="s">
        <v>889</v>
      </c>
      <c r="I216" s="97" t="s">
        <v>889</v>
      </c>
    </row>
    <row r="217" spans="1:9" ht="22.5" x14ac:dyDescent="0.25">
      <c r="A217" s="96">
        <v>45869</v>
      </c>
      <c r="B217" s="97" t="s">
        <v>949</v>
      </c>
      <c r="C217" s="97" t="s">
        <v>1066</v>
      </c>
      <c r="D217" s="97">
        <v>287</v>
      </c>
      <c r="E217" s="97" t="s">
        <v>1067</v>
      </c>
      <c r="F217" s="97" t="str">
        <f>_xlfn.IFNA(VLOOKUP(D217,MH!A$2:L$515,7,FALSE), "")</f>
        <v/>
      </c>
      <c r="G217" s="97" t="s">
        <v>37</v>
      </c>
      <c r="H217" s="97" t="s">
        <v>889</v>
      </c>
      <c r="I217" s="97" t="s">
        <v>889</v>
      </c>
    </row>
    <row r="218" spans="1:9" ht="22.5" x14ac:dyDescent="0.25">
      <c r="A218" s="96">
        <v>45869</v>
      </c>
      <c r="B218" s="97" t="s">
        <v>949</v>
      </c>
      <c r="C218" s="97" t="s">
        <v>1066</v>
      </c>
      <c r="D218" s="97">
        <v>288</v>
      </c>
      <c r="E218" s="97" t="s">
        <v>1068</v>
      </c>
      <c r="F218" s="97" t="str">
        <f>_xlfn.IFNA(VLOOKUP(D218,MH!A$2:L$515,7,FALSE), "")</f>
        <v/>
      </c>
      <c r="G218" s="97" t="s">
        <v>37</v>
      </c>
      <c r="H218" s="97" t="s">
        <v>889</v>
      </c>
      <c r="I218" s="97" t="s">
        <v>889</v>
      </c>
    </row>
    <row r="219" spans="1:9" ht="22.5" x14ac:dyDescent="0.25">
      <c r="A219" s="96">
        <v>45944</v>
      </c>
      <c r="B219" s="97" t="s">
        <v>123</v>
      </c>
      <c r="C219" s="97" t="s">
        <v>113</v>
      </c>
      <c r="D219" s="97">
        <v>42</v>
      </c>
      <c r="E219" s="97" t="s">
        <v>117</v>
      </c>
      <c r="F219" s="97" t="str">
        <f>_xlfn.IFNA(VLOOKUP(D219,MH!A$2:L$515,7,FALSE), "")</f>
        <v>ePortál</v>
      </c>
      <c r="G219" s="97" t="s">
        <v>27</v>
      </c>
      <c r="H219" s="97" t="s">
        <v>889</v>
      </c>
      <c r="I219" s="97" t="s">
        <v>1069</v>
      </c>
    </row>
    <row r="220" spans="1:9" ht="22.5" x14ac:dyDescent="0.25">
      <c r="A220" s="97" t="s">
        <v>1070</v>
      </c>
      <c r="B220" s="97" t="s">
        <v>123</v>
      </c>
      <c r="C220" s="97" t="s">
        <v>113</v>
      </c>
      <c r="D220" s="97">
        <v>221</v>
      </c>
      <c r="E220" s="97" t="s">
        <v>1071</v>
      </c>
      <c r="F220" s="97" t="str">
        <f>_xlfn.IFNA(VLOOKUP(D220,MH!A$2:L$515,7,FALSE), "")</f>
        <v>n/a</v>
      </c>
      <c r="G220" s="97" t="s">
        <v>27</v>
      </c>
      <c r="H220" s="97" t="s">
        <v>871</v>
      </c>
      <c r="I220" s="97" t="s">
        <v>1072</v>
      </c>
    </row>
    <row r="221" spans="1:9" ht="33.75" x14ac:dyDescent="0.25">
      <c r="A221" s="96">
        <v>45930</v>
      </c>
      <c r="B221" s="97" t="s">
        <v>123</v>
      </c>
      <c r="C221" s="97" t="s">
        <v>113</v>
      </c>
      <c r="D221" s="97">
        <v>243</v>
      </c>
      <c r="E221" s="97" t="s">
        <v>543</v>
      </c>
      <c r="F221" s="97" t="str">
        <f>_xlfn.IFNA(VLOOKUP(D221,MH!A$2:L$515,7,FALSE), "")</f>
        <v>ePortál</v>
      </c>
      <c r="G221" s="97" t="s">
        <v>27</v>
      </c>
      <c r="H221" s="97" t="s">
        <v>868</v>
      </c>
      <c r="I221" s="97" t="s">
        <v>1073</v>
      </c>
    </row>
    <row r="222" spans="1:9" ht="31.5" customHeight="1" x14ac:dyDescent="0.25">
      <c r="A222" s="96">
        <v>45869</v>
      </c>
      <c r="B222" s="97" t="s">
        <v>949</v>
      </c>
      <c r="C222" s="97" t="s">
        <v>1051</v>
      </c>
      <c r="D222" s="97">
        <v>279</v>
      </c>
      <c r="E222" s="97" t="s">
        <v>1074</v>
      </c>
      <c r="F222" s="97" t="s">
        <v>25</v>
      </c>
      <c r="G222" s="97" t="s">
        <v>37</v>
      </c>
      <c r="H222" s="97" t="s">
        <v>889</v>
      </c>
      <c r="I222" s="97" t="s">
        <v>889</v>
      </c>
    </row>
    <row r="223" spans="1:9" ht="31.5" customHeight="1" x14ac:dyDescent="0.25">
      <c r="A223" s="96">
        <v>45869</v>
      </c>
      <c r="B223" s="97" t="s">
        <v>949</v>
      </c>
      <c r="C223" s="97" t="s">
        <v>1054</v>
      </c>
      <c r="D223" s="97">
        <v>280</v>
      </c>
      <c r="E223" s="97" t="s">
        <v>412</v>
      </c>
      <c r="F223" s="97" t="str">
        <f>_xlfn.IFNA(VLOOKUP(D223,MH!A$2:L$515,7,FALSE), "")</f>
        <v>ePortál</v>
      </c>
      <c r="G223" s="97" t="s">
        <v>27</v>
      </c>
      <c r="H223" s="97" t="s">
        <v>889</v>
      </c>
      <c r="I223" s="97" t="s">
        <v>889</v>
      </c>
    </row>
    <row r="224" spans="1:9" ht="33.75" x14ac:dyDescent="0.25">
      <c r="A224" s="96">
        <v>45869</v>
      </c>
      <c r="B224" s="97" t="s">
        <v>32</v>
      </c>
      <c r="C224" s="97" t="s">
        <v>113</v>
      </c>
      <c r="D224" s="97">
        <v>164</v>
      </c>
      <c r="E224" s="97" t="s">
        <v>394</v>
      </c>
      <c r="F224" s="97" t="str">
        <f>_xlfn.IFNA(VLOOKUP(D224,MH!A$2:L$515,7,FALSE), "")</f>
        <v>ePortál</v>
      </c>
      <c r="G224" s="97" t="s">
        <v>37</v>
      </c>
      <c r="H224" s="97" t="s">
        <v>868</v>
      </c>
      <c r="I224" s="97" t="s">
        <v>1075</v>
      </c>
    </row>
    <row r="225" spans="1:9" ht="22.5" x14ac:dyDescent="0.25">
      <c r="A225" s="96">
        <v>45869</v>
      </c>
      <c r="B225" s="97" t="s">
        <v>32</v>
      </c>
      <c r="C225" s="97" t="s">
        <v>113</v>
      </c>
      <c r="D225" s="97">
        <v>170</v>
      </c>
      <c r="E225" s="97" t="s">
        <v>412</v>
      </c>
      <c r="F225" s="97" t="str">
        <f>_xlfn.IFNA(VLOOKUP(D225,MH!A$2:L$515,7,FALSE), "")</f>
        <v>ePortál</v>
      </c>
      <c r="G225" s="97" t="s">
        <v>37</v>
      </c>
      <c r="H225" s="97" t="s">
        <v>868</v>
      </c>
      <c r="I225" s="97" t="s">
        <v>1076</v>
      </c>
    </row>
    <row r="226" spans="1:9" ht="33.75" x14ac:dyDescent="0.25">
      <c r="A226" s="96">
        <v>45881</v>
      </c>
      <c r="B226" s="97" t="s">
        <v>32</v>
      </c>
      <c r="C226" s="97" t="s">
        <v>113</v>
      </c>
      <c r="D226" s="97">
        <v>195</v>
      </c>
      <c r="E226" s="97" t="s">
        <v>942</v>
      </c>
      <c r="F226" s="97" t="str">
        <f>_xlfn.IFNA(VLOOKUP(D226,MH!A$2:L$515,7,FALSE), "")</f>
        <v/>
      </c>
      <c r="G226" s="97" t="s">
        <v>37</v>
      </c>
      <c r="H226" s="97" t="s">
        <v>868</v>
      </c>
      <c r="I226" s="97" t="s">
        <v>1077</v>
      </c>
    </row>
    <row r="227" spans="1:9" ht="22.5" x14ac:dyDescent="0.25">
      <c r="A227" s="96">
        <v>45882</v>
      </c>
      <c r="B227" s="97" t="s">
        <v>32</v>
      </c>
      <c r="C227" s="97" t="s">
        <v>113</v>
      </c>
      <c r="D227" s="97">
        <v>240</v>
      </c>
      <c r="E227" s="97" t="s">
        <v>1078</v>
      </c>
      <c r="F227" s="97" t="str">
        <f>_xlfn.IFNA(VLOOKUP(D227,MH!A$2:L$515,7,FALSE), "")</f>
        <v>n/a</v>
      </c>
      <c r="G227" s="97" t="s">
        <v>37</v>
      </c>
      <c r="H227" s="97" t="s">
        <v>868</v>
      </c>
      <c r="I227" s="97" t="s">
        <v>1079</v>
      </c>
    </row>
    <row r="228" spans="1:9" ht="33.75" x14ac:dyDescent="0.25">
      <c r="A228" s="96">
        <v>45883</v>
      </c>
      <c r="B228" s="97" t="s">
        <v>32</v>
      </c>
      <c r="C228" s="97" t="s">
        <v>113</v>
      </c>
      <c r="D228" s="97">
        <v>4</v>
      </c>
      <c r="E228" s="97" t="s">
        <v>42</v>
      </c>
      <c r="F228" s="97" t="str">
        <f>_xlfn.IFNA(VLOOKUP(D228,MH!A$2:L$515,7,FALSE), "")</f>
        <v>ePortál</v>
      </c>
      <c r="G228" s="97" t="s">
        <v>37</v>
      </c>
      <c r="H228" s="97" t="s">
        <v>868</v>
      </c>
      <c r="I228" s="97" t="s">
        <v>1080</v>
      </c>
    </row>
    <row r="229" spans="1:9" ht="33.75" x14ac:dyDescent="0.25">
      <c r="A229" s="96">
        <v>45883</v>
      </c>
      <c r="B229" s="97" t="s">
        <v>32</v>
      </c>
      <c r="C229" s="97" t="s">
        <v>113</v>
      </c>
      <c r="D229" s="97">
        <v>10</v>
      </c>
      <c r="E229" s="97" t="s">
        <v>58</v>
      </c>
      <c r="F229" s="97" t="str">
        <f>_xlfn.IFNA(VLOOKUP(D229,MH!A$2:L$515,7,FALSE), "")</f>
        <v>ePortál</v>
      </c>
      <c r="G229" s="97" t="s">
        <v>37</v>
      </c>
      <c r="H229" s="97" t="s">
        <v>868</v>
      </c>
      <c r="I229" s="97" t="s">
        <v>1081</v>
      </c>
    </row>
    <row r="230" spans="1:9" ht="22.5" x14ac:dyDescent="0.25">
      <c r="A230" s="96">
        <v>45883</v>
      </c>
      <c r="B230" s="97" t="s">
        <v>32</v>
      </c>
      <c r="C230" s="97" t="s">
        <v>113</v>
      </c>
      <c r="D230" s="97">
        <v>41</v>
      </c>
      <c r="E230" s="97" t="s">
        <v>1082</v>
      </c>
      <c r="F230" s="97" t="str">
        <f>_xlfn.IFNA(VLOOKUP(D230,MH!A$2:L$515,7,FALSE), "")</f>
        <v/>
      </c>
      <c r="G230" s="97" t="s">
        <v>37</v>
      </c>
      <c r="H230" s="97" t="s">
        <v>871</v>
      </c>
      <c r="I230" s="97" t="s">
        <v>1083</v>
      </c>
    </row>
    <row r="231" spans="1:9" ht="22.5" x14ac:dyDescent="0.25">
      <c r="A231" s="96">
        <v>45883</v>
      </c>
      <c r="B231" s="97" t="s">
        <v>32</v>
      </c>
      <c r="C231" s="97" t="s">
        <v>113</v>
      </c>
      <c r="D231" s="97">
        <v>42</v>
      </c>
      <c r="E231" s="97" t="s">
        <v>1084</v>
      </c>
      <c r="F231" s="97" t="str">
        <f>_xlfn.IFNA(VLOOKUP(D231,MH!A$2:L$515,7,FALSE), "")</f>
        <v>ePortál</v>
      </c>
      <c r="G231" s="97" t="s">
        <v>37</v>
      </c>
      <c r="H231" s="97" t="s">
        <v>868</v>
      </c>
      <c r="I231" s="97" t="s">
        <v>1085</v>
      </c>
    </row>
    <row r="232" spans="1:9" ht="22.5" x14ac:dyDescent="0.25">
      <c r="A232" s="96">
        <v>45883</v>
      </c>
      <c r="B232" s="97" t="s">
        <v>32</v>
      </c>
      <c r="C232" s="97" t="s">
        <v>113</v>
      </c>
      <c r="D232" s="97">
        <v>45</v>
      </c>
      <c r="E232" s="97" t="s">
        <v>133</v>
      </c>
      <c r="F232" s="97" t="str">
        <f>_xlfn.IFNA(VLOOKUP(D232,MH!A$2:L$515,7,FALSE), "")</f>
        <v>ePortál</v>
      </c>
      <c r="G232" s="97" t="s">
        <v>37</v>
      </c>
      <c r="H232" s="97" t="s">
        <v>868</v>
      </c>
      <c r="I232" s="97" t="s">
        <v>1081</v>
      </c>
    </row>
    <row r="233" spans="1:9" ht="33.75" x14ac:dyDescent="0.25">
      <c r="A233" s="96">
        <v>45883</v>
      </c>
      <c r="B233" s="97" t="s">
        <v>32</v>
      </c>
      <c r="C233" s="97" t="s">
        <v>113</v>
      </c>
      <c r="D233" s="97">
        <v>118</v>
      </c>
      <c r="E233" s="97" t="s">
        <v>65</v>
      </c>
      <c r="F233" s="97" t="str">
        <f>_xlfn.IFNA(VLOOKUP(D233,MH!A$2:L$515,7,FALSE), "")</f>
        <v>ePortál</v>
      </c>
      <c r="G233" s="97" t="s">
        <v>37</v>
      </c>
      <c r="H233" s="97" t="s">
        <v>868</v>
      </c>
      <c r="I233" s="97" t="s">
        <v>1086</v>
      </c>
    </row>
    <row r="234" spans="1:9" ht="33.75" x14ac:dyDescent="0.25">
      <c r="A234" s="96">
        <v>45883</v>
      </c>
      <c r="B234" s="97" t="s">
        <v>32</v>
      </c>
      <c r="C234" s="97" t="s">
        <v>113</v>
      </c>
      <c r="D234" s="97">
        <v>162</v>
      </c>
      <c r="E234" s="97" t="s">
        <v>995</v>
      </c>
      <c r="F234" s="97" t="str">
        <f>_xlfn.IFNA(VLOOKUP(D234,MH!A$2:L$515,7,FALSE), "")</f>
        <v>ePortál</v>
      </c>
      <c r="G234" s="97" t="s">
        <v>37</v>
      </c>
      <c r="H234" s="97" t="s">
        <v>868</v>
      </c>
      <c r="I234" s="97" t="s">
        <v>1087</v>
      </c>
    </row>
    <row r="235" spans="1:9" ht="22.5" x14ac:dyDescent="0.25">
      <c r="A235" s="96">
        <v>45883</v>
      </c>
      <c r="B235" s="97" t="s">
        <v>32</v>
      </c>
      <c r="C235" s="97" t="s">
        <v>113</v>
      </c>
      <c r="D235" s="97">
        <v>164</v>
      </c>
      <c r="E235" s="97" t="s">
        <v>394</v>
      </c>
      <c r="F235" s="97" t="str">
        <f>_xlfn.IFNA(VLOOKUP(D235,MH!A$2:L$515,7,FALSE), "")</f>
        <v>ePortál</v>
      </c>
      <c r="G235" s="97" t="s">
        <v>37</v>
      </c>
      <c r="H235" s="97" t="s">
        <v>868</v>
      </c>
      <c r="I235" s="97" t="s">
        <v>1088</v>
      </c>
    </row>
    <row r="236" spans="1:9" ht="22.5" x14ac:dyDescent="0.25">
      <c r="A236" s="96">
        <v>45883</v>
      </c>
      <c r="B236" s="97" t="s">
        <v>32</v>
      </c>
      <c r="C236" s="97" t="s">
        <v>113</v>
      </c>
      <c r="D236" s="97">
        <v>165</v>
      </c>
      <c r="E236" s="97" t="s">
        <v>399</v>
      </c>
      <c r="F236" s="97" t="str">
        <f>_xlfn.IFNA(VLOOKUP(D236,MH!A$2:L$515,7,FALSE), "")</f>
        <v>ePortál</v>
      </c>
      <c r="G236" s="97" t="s">
        <v>37</v>
      </c>
      <c r="H236" s="97" t="s">
        <v>868</v>
      </c>
      <c r="I236" s="97" t="s">
        <v>1089</v>
      </c>
    </row>
    <row r="237" spans="1:9" ht="45" x14ac:dyDescent="0.25">
      <c r="A237" s="96">
        <v>45883</v>
      </c>
      <c r="B237" s="97" t="s">
        <v>32</v>
      </c>
      <c r="C237" s="97" t="s">
        <v>113</v>
      </c>
      <c r="D237" s="97">
        <v>167</v>
      </c>
      <c r="E237" s="97" t="s">
        <v>407</v>
      </c>
      <c r="F237" s="97" t="str">
        <f>_xlfn.IFNA(VLOOKUP(D237,MH!A$2:L$515,7,FALSE), "")</f>
        <v>ePortál</v>
      </c>
      <c r="G237" s="97" t="s">
        <v>37</v>
      </c>
      <c r="H237" s="97" t="s">
        <v>868</v>
      </c>
      <c r="I237" s="97" t="s">
        <v>1090</v>
      </c>
    </row>
    <row r="238" spans="1:9" ht="33.75" x14ac:dyDescent="0.25">
      <c r="A238" s="96">
        <v>45883</v>
      </c>
      <c r="B238" s="97" t="s">
        <v>32</v>
      </c>
      <c r="C238" s="97" t="s">
        <v>113</v>
      </c>
      <c r="D238" s="97">
        <v>179</v>
      </c>
      <c r="E238" s="97" t="s">
        <v>1091</v>
      </c>
      <c r="F238" s="97" t="str">
        <f>_xlfn.IFNA(VLOOKUP(D238,MH!A$2:L$515,7,FALSE), "")</f>
        <v/>
      </c>
      <c r="G238" s="97" t="s">
        <v>27</v>
      </c>
      <c r="H238" s="97" t="s">
        <v>871</v>
      </c>
      <c r="I238" s="97" t="s">
        <v>1092</v>
      </c>
    </row>
    <row r="239" spans="1:9" ht="22.5" x14ac:dyDescent="0.25">
      <c r="A239" s="96">
        <v>45883</v>
      </c>
      <c r="B239" s="97" t="s">
        <v>32</v>
      </c>
      <c r="C239" s="97" t="s">
        <v>113</v>
      </c>
      <c r="D239" s="97">
        <v>209</v>
      </c>
      <c r="E239" s="97" t="s">
        <v>412</v>
      </c>
      <c r="F239" s="97" t="str">
        <f>_xlfn.IFNA(VLOOKUP(D239,MH!A$2:L$515,7,FALSE), "")</f>
        <v>ePortál</v>
      </c>
      <c r="G239" s="97" t="s">
        <v>27</v>
      </c>
      <c r="H239" s="97" t="s">
        <v>868</v>
      </c>
      <c r="I239" s="97" t="s">
        <v>1093</v>
      </c>
    </row>
    <row r="240" spans="1:9" ht="33.75" x14ac:dyDescent="0.25">
      <c r="A240" s="96">
        <v>45884</v>
      </c>
      <c r="B240" s="97" t="s">
        <v>32</v>
      </c>
      <c r="C240" s="97" t="s">
        <v>113</v>
      </c>
      <c r="D240" s="97">
        <v>50</v>
      </c>
      <c r="E240" s="97" t="s">
        <v>135</v>
      </c>
      <c r="F240" s="97" t="str">
        <f>_xlfn.IFNA(VLOOKUP(D240,MH!A$2:L$515,7,FALSE), "")</f>
        <v>ePortál</v>
      </c>
      <c r="G240" s="97" t="s">
        <v>37</v>
      </c>
      <c r="H240" s="97" t="s">
        <v>868</v>
      </c>
      <c r="I240" s="97" t="s">
        <v>1094</v>
      </c>
    </row>
    <row r="241" spans="1:9" ht="22.5" x14ac:dyDescent="0.25">
      <c r="A241" s="96">
        <v>45884</v>
      </c>
      <c r="B241" s="97" t="s">
        <v>32</v>
      </c>
      <c r="C241" s="97" t="s">
        <v>113</v>
      </c>
      <c r="D241" s="97">
        <v>55</v>
      </c>
      <c r="E241" s="97" t="s">
        <v>1095</v>
      </c>
      <c r="F241" s="97" t="str">
        <f>_xlfn.IFNA(VLOOKUP(D241,MH!A$2:L$515,7,FALSE), "")</f>
        <v/>
      </c>
      <c r="G241" s="97" t="s">
        <v>37</v>
      </c>
      <c r="H241" s="97" t="s">
        <v>871</v>
      </c>
      <c r="I241" s="97" t="s">
        <v>1096</v>
      </c>
    </row>
    <row r="242" spans="1:9" ht="45" x14ac:dyDescent="0.25">
      <c r="A242" s="96">
        <v>45884</v>
      </c>
      <c r="B242" s="97" t="s">
        <v>32</v>
      </c>
      <c r="C242" s="97" t="s">
        <v>964</v>
      </c>
      <c r="D242" s="97">
        <v>249</v>
      </c>
      <c r="E242" s="97" t="s">
        <v>1097</v>
      </c>
      <c r="F242" s="97" t="str">
        <f>_xlfn.IFNA(VLOOKUP(D242,MH!A$2:L$515,7,FALSE), "")</f>
        <v/>
      </c>
      <c r="G242" s="97" t="s">
        <v>27</v>
      </c>
      <c r="H242" s="97" t="s">
        <v>871</v>
      </c>
      <c r="I242" s="97" t="s">
        <v>1098</v>
      </c>
    </row>
    <row r="243" spans="1:9" ht="22.5" x14ac:dyDescent="0.25">
      <c r="A243" s="96">
        <v>45884</v>
      </c>
      <c r="B243" s="97" t="s">
        <v>32</v>
      </c>
      <c r="C243" s="97" t="s">
        <v>113</v>
      </c>
      <c r="D243" s="97">
        <v>280</v>
      </c>
      <c r="E243" s="97" t="s">
        <v>412</v>
      </c>
      <c r="F243" s="97" t="str">
        <f>_xlfn.IFNA(VLOOKUP(D243,MH!A$2:L$515,7,FALSE), "")</f>
        <v>ePortál</v>
      </c>
      <c r="G243" s="97" t="s">
        <v>27</v>
      </c>
      <c r="H243" s="97" t="s">
        <v>868</v>
      </c>
      <c r="I243" s="97" t="s">
        <v>1099</v>
      </c>
    </row>
    <row r="244" spans="1:9" ht="33.75" x14ac:dyDescent="0.25">
      <c r="A244" s="96">
        <v>45884</v>
      </c>
      <c r="B244" s="97" t="s">
        <v>32</v>
      </c>
      <c r="C244" s="97" t="s">
        <v>113</v>
      </c>
      <c r="D244" s="97">
        <v>269</v>
      </c>
      <c r="E244" s="97" t="s">
        <v>464</v>
      </c>
      <c r="F244" s="97" t="str">
        <f>_xlfn.IFNA(VLOOKUP(D244,MH!A$2:L$515,7,FALSE), "")</f>
        <v>ePortál</v>
      </c>
      <c r="G244" s="97" t="s">
        <v>27</v>
      </c>
      <c r="H244" s="97" t="s">
        <v>868</v>
      </c>
      <c r="I244" s="97" t="s">
        <v>1100</v>
      </c>
    </row>
    <row r="245" spans="1:9" ht="22.5" x14ac:dyDescent="0.25">
      <c r="A245" s="96">
        <v>45884</v>
      </c>
      <c r="B245" s="97" t="s">
        <v>123</v>
      </c>
      <c r="C245" s="97" t="s">
        <v>113</v>
      </c>
      <c r="D245" s="97">
        <v>270</v>
      </c>
      <c r="E245" s="97" t="s">
        <v>412</v>
      </c>
      <c r="F245" s="97" t="str">
        <f>_xlfn.IFNA(VLOOKUP(D245,MH!A$2:L$515,7,FALSE), "")</f>
        <v>ePortál</v>
      </c>
      <c r="G245" s="97" t="s">
        <v>37</v>
      </c>
      <c r="H245" s="97" t="s">
        <v>868</v>
      </c>
      <c r="I245" s="97" t="s">
        <v>1101</v>
      </c>
    </row>
    <row r="246" spans="1:9" ht="22.5" x14ac:dyDescent="0.25">
      <c r="A246" s="96">
        <v>45884</v>
      </c>
      <c r="B246" s="97" t="s">
        <v>32</v>
      </c>
      <c r="C246" s="97" t="s">
        <v>113</v>
      </c>
      <c r="D246" s="97">
        <v>274</v>
      </c>
      <c r="E246" s="97" t="s">
        <v>1058</v>
      </c>
      <c r="F246" s="97" t="str">
        <f>_xlfn.IFNA(VLOOKUP(D246,MH!A$2:L$515,7,FALSE), "")</f>
        <v/>
      </c>
      <c r="G246" s="97" t="s">
        <v>37</v>
      </c>
      <c r="H246" s="97" t="s">
        <v>871</v>
      </c>
      <c r="I246" s="97" t="s">
        <v>1102</v>
      </c>
    </row>
    <row r="247" spans="1:9" ht="22.5" x14ac:dyDescent="0.25">
      <c r="A247" s="96">
        <v>45884</v>
      </c>
      <c r="B247" s="97" t="s">
        <v>32</v>
      </c>
      <c r="C247" s="97" t="s">
        <v>113</v>
      </c>
      <c r="D247" s="97">
        <v>275</v>
      </c>
      <c r="E247" s="97" t="s">
        <v>620</v>
      </c>
      <c r="F247" s="97" t="str">
        <f>_xlfn.IFNA(VLOOKUP(D247,MH!A$2:L$515,7,FALSE), "")</f>
        <v>ePortál</v>
      </c>
      <c r="G247" s="97" t="s">
        <v>37</v>
      </c>
      <c r="H247" s="97" t="s">
        <v>868</v>
      </c>
      <c r="I247" s="97" t="s">
        <v>1081</v>
      </c>
    </row>
    <row r="248" spans="1:9" ht="60.75" customHeight="1" x14ac:dyDescent="0.25">
      <c r="A248" s="96">
        <v>45884</v>
      </c>
      <c r="B248" s="97" t="s">
        <v>32</v>
      </c>
      <c r="C248" s="97" t="s">
        <v>113</v>
      </c>
      <c r="D248" s="97">
        <v>284</v>
      </c>
      <c r="E248" s="97" t="s">
        <v>644</v>
      </c>
      <c r="F248" s="97" t="str">
        <f>_xlfn.IFNA(VLOOKUP(D248,MH!A$2:L$515,7,FALSE), "")</f>
        <v>ePortál</v>
      </c>
      <c r="G248" s="97" t="s">
        <v>37</v>
      </c>
      <c r="H248" s="97" t="s">
        <v>868</v>
      </c>
      <c r="I248" s="97" t="s">
        <v>1103</v>
      </c>
    </row>
    <row r="249" spans="1:9" ht="22.5" x14ac:dyDescent="0.25">
      <c r="A249" s="96">
        <v>45884</v>
      </c>
      <c r="B249" s="97" t="s">
        <v>32</v>
      </c>
      <c r="C249" s="97" t="s">
        <v>113</v>
      </c>
      <c r="D249" s="97">
        <v>285</v>
      </c>
      <c r="E249" s="97" t="s">
        <v>1104</v>
      </c>
      <c r="F249" s="97" t="str">
        <f>_xlfn.IFNA(VLOOKUP(D249,MH!A$2:L$515,7,FALSE), "")</f>
        <v/>
      </c>
      <c r="G249" s="97" t="s">
        <v>37</v>
      </c>
      <c r="H249" s="97" t="s">
        <v>871</v>
      </c>
      <c r="I249" s="97" t="s">
        <v>1102</v>
      </c>
    </row>
    <row r="250" spans="1:9" ht="22.5" x14ac:dyDescent="0.25">
      <c r="A250" s="96">
        <v>45884</v>
      </c>
      <c r="B250" s="97" t="s">
        <v>32</v>
      </c>
      <c r="C250" s="97" t="s">
        <v>113</v>
      </c>
      <c r="D250" s="97">
        <v>288</v>
      </c>
      <c r="E250" s="97" t="s">
        <v>1068</v>
      </c>
      <c r="F250" s="97" t="str">
        <f>_xlfn.IFNA(VLOOKUP(D250,MH!A$2:L$515,7,FALSE), "")</f>
        <v/>
      </c>
      <c r="G250" s="97" t="s">
        <v>37</v>
      </c>
      <c r="H250" s="97" t="s">
        <v>871</v>
      </c>
      <c r="I250" s="97" t="s">
        <v>1102</v>
      </c>
    </row>
    <row r="251" spans="1:9" ht="22.5" x14ac:dyDescent="0.25">
      <c r="A251" s="96">
        <v>45885</v>
      </c>
      <c r="B251" s="97" t="s">
        <v>32</v>
      </c>
      <c r="C251" s="97" t="s">
        <v>113</v>
      </c>
      <c r="D251" s="97">
        <v>58</v>
      </c>
      <c r="E251" s="97" t="s">
        <v>147</v>
      </c>
      <c r="F251" s="97" t="str">
        <f>_xlfn.IFNA(VLOOKUP(D251,MH!A$2:L$515,7,FALSE), "")</f>
        <v>ePortál</v>
      </c>
      <c r="G251" s="97" t="s">
        <v>37</v>
      </c>
      <c r="H251" s="97" t="s">
        <v>868</v>
      </c>
      <c r="I251" s="97" t="s">
        <v>1105</v>
      </c>
    </row>
    <row r="252" spans="1:9" ht="22.5" x14ac:dyDescent="0.25">
      <c r="A252" s="96">
        <v>45885</v>
      </c>
      <c r="B252" s="97" t="s">
        <v>32</v>
      </c>
      <c r="C252" s="97" t="s">
        <v>113</v>
      </c>
      <c r="D252" s="97">
        <v>59</v>
      </c>
      <c r="E252" s="97" t="s">
        <v>151</v>
      </c>
      <c r="F252" s="97" t="str">
        <f>_xlfn.IFNA(VLOOKUP(D252,MH!A$2:L$515,7,FALSE), "")</f>
        <v>ePortál</v>
      </c>
      <c r="G252" s="97" t="s">
        <v>37</v>
      </c>
      <c r="H252" s="97" t="s">
        <v>868</v>
      </c>
      <c r="I252" s="97" t="s">
        <v>1106</v>
      </c>
    </row>
    <row r="253" spans="1:9" ht="22.5" x14ac:dyDescent="0.25">
      <c r="A253" s="96">
        <v>45885</v>
      </c>
      <c r="B253" s="97" t="s">
        <v>32</v>
      </c>
      <c r="C253" s="97" t="s">
        <v>113</v>
      </c>
      <c r="D253" s="97">
        <v>65</v>
      </c>
      <c r="E253" s="97" t="s">
        <v>1074</v>
      </c>
      <c r="F253" s="97" t="s">
        <v>25</v>
      </c>
      <c r="G253" s="97" t="s">
        <v>37</v>
      </c>
      <c r="H253" s="97" t="s">
        <v>868</v>
      </c>
      <c r="I253" s="97" t="s">
        <v>1107</v>
      </c>
    </row>
    <row r="254" spans="1:9" ht="22.5" x14ac:dyDescent="0.25">
      <c r="A254" s="96">
        <v>45885</v>
      </c>
      <c r="B254" s="97" t="s">
        <v>32</v>
      </c>
      <c r="C254" s="97" t="s">
        <v>113</v>
      </c>
      <c r="D254" s="97">
        <v>79</v>
      </c>
      <c r="E254" s="97" t="s">
        <v>184</v>
      </c>
      <c r="F254" s="97" t="str">
        <f>_xlfn.IFNA(VLOOKUP(D254,MH!A$2:L$515,7,FALSE), "")</f>
        <v>ePortál</v>
      </c>
      <c r="G254" s="97" t="s">
        <v>37</v>
      </c>
      <c r="H254" s="97" t="s">
        <v>868</v>
      </c>
      <c r="I254" s="97" t="s">
        <v>1108</v>
      </c>
    </row>
    <row r="255" spans="1:9" ht="22.5" x14ac:dyDescent="0.25">
      <c r="A255" s="96">
        <v>45885</v>
      </c>
      <c r="B255" s="97" t="s">
        <v>32</v>
      </c>
      <c r="C255" s="97" t="s">
        <v>113</v>
      </c>
      <c r="D255" s="97">
        <v>80</v>
      </c>
      <c r="E255" s="97" t="s">
        <v>1109</v>
      </c>
      <c r="F255" s="97" t="str">
        <f>_xlfn.IFNA(VLOOKUP(D255,MH!A$2:L$515,7,FALSE), "")</f>
        <v/>
      </c>
      <c r="G255" s="97" t="s">
        <v>37</v>
      </c>
      <c r="H255" s="97" t="s">
        <v>868</v>
      </c>
      <c r="I255" s="97" t="s">
        <v>1110</v>
      </c>
    </row>
    <row r="256" spans="1:9" ht="22.5" x14ac:dyDescent="0.25">
      <c r="A256" s="96">
        <v>45885</v>
      </c>
      <c r="B256" s="97" t="s">
        <v>32</v>
      </c>
      <c r="C256" s="97" t="s">
        <v>113</v>
      </c>
      <c r="D256" s="97">
        <v>87</v>
      </c>
      <c r="E256" s="97" t="s">
        <v>203</v>
      </c>
      <c r="F256" s="97" t="str">
        <f>_xlfn.IFNA(VLOOKUP(D256,MH!A$2:L$515,7,FALSE), "")</f>
        <v>ePortál</v>
      </c>
      <c r="G256" s="97" t="s">
        <v>37</v>
      </c>
      <c r="H256" s="97" t="s">
        <v>868</v>
      </c>
      <c r="I256" s="97" t="s">
        <v>1111</v>
      </c>
    </row>
    <row r="257" spans="1:9" ht="22.5" x14ac:dyDescent="0.25">
      <c r="A257" s="96">
        <v>45885</v>
      </c>
      <c r="B257" s="97" t="s">
        <v>32</v>
      </c>
      <c r="C257" s="97" t="s">
        <v>113</v>
      </c>
      <c r="D257" s="97">
        <v>98</v>
      </c>
      <c r="E257" s="97" t="s">
        <v>233</v>
      </c>
      <c r="F257" s="97" t="str">
        <f>_xlfn.IFNA(VLOOKUP(D257,MH!A$2:L$515,7,FALSE), "")</f>
        <v>ePortál</v>
      </c>
      <c r="G257" s="97" t="s">
        <v>37</v>
      </c>
      <c r="H257" s="97" t="s">
        <v>868</v>
      </c>
      <c r="I257" s="97" t="s">
        <v>1112</v>
      </c>
    </row>
    <row r="258" spans="1:9" ht="22.5" x14ac:dyDescent="0.25">
      <c r="A258" s="96">
        <v>45885</v>
      </c>
      <c r="B258" s="97" t="s">
        <v>32</v>
      </c>
      <c r="C258" s="97" t="s">
        <v>113</v>
      </c>
      <c r="D258" s="97">
        <v>99</v>
      </c>
      <c r="E258" s="97" t="s">
        <v>237</v>
      </c>
      <c r="F258" s="97" t="str">
        <f>_xlfn.IFNA(VLOOKUP(D258,MH!A$2:L$515,7,FALSE), "")</f>
        <v>ePortál</v>
      </c>
      <c r="G258" s="97" t="s">
        <v>37</v>
      </c>
      <c r="H258" s="97" t="s">
        <v>868</v>
      </c>
      <c r="I258" s="97" t="s">
        <v>1113</v>
      </c>
    </row>
    <row r="259" spans="1:9" ht="22.5" x14ac:dyDescent="0.25">
      <c r="A259" s="96">
        <v>45885</v>
      </c>
      <c r="B259" s="97" t="s">
        <v>32</v>
      </c>
      <c r="C259" s="97" t="s">
        <v>113</v>
      </c>
      <c r="D259" s="97">
        <v>100</v>
      </c>
      <c r="E259" s="97" t="s">
        <v>241</v>
      </c>
      <c r="F259" s="97" t="str">
        <f>_xlfn.IFNA(VLOOKUP(D259,MH!A$2:L$515,7,FALSE), "")</f>
        <v>ePortál</v>
      </c>
      <c r="G259" s="97" t="s">
        <v>37</v>
      </c>
      <c r="H259" s="97" t="s">
        <v>868</v>
      </c>
      <c r="I259" s="97" t="s">
        <v>1111</v>
      </c>
    </row>
    <row r="260" spans="1:9" ht="33.75" x14ac:dyDescent="0.25">
      <c r="A260" s="96">
        <v>45885</v>
      </c>
      <c r="B260" s="97" t="s">
        <v>32</v>
      </c>
      <c r="C260" s="97" t="s">
        <v>113</v>
      </c>
      <c r="D260" s="97">
        <v>109</v>
      </c>
      <c r="E260" s="97" t="s">
        <v>250</v>
      </c>
      <c r="F260" s="97" t="str">
        <f>_xlfn.IFNA(VLOOKUP(D260,MH!A$2:L$515,7,FALSE), "")</f>
        <v>ePortál</v>
      </c>
      <c r="G260" s="97" t="s">
        <v>37</v>
      </c>
      <c r="H260" s="97" t="s">
        <v>868</v>
      </c>
      <c r="I260" s="97" t="s">
        <v>1114</v>
      </c>
    </row>
    <row r="261" spans="1:9" ht="22.5" x14ac:dyDescent="0.25">
      <c r="A261" s="96">
        <v>45885</v>
      </c>
      <c r="B261" s="97" t="s">
        <v>123</v>
      </c>
      <c r="C261" s="97" t="s">
        <v>1115</v>
      </c>
      <c r="D261" s="97">
        <v>293</v>
      </c>
      <c r="E261" s="97" t="s">
        <v>1116</v>
      </c>
      <c r="F261" s="97" t="str">
        <f>_xlfn.IFNA(VLOOKUP(D261,MH!A$2:L$515,7,FALSE), "")</f>
        <v>ePortál</v>
      </c>
      <c r="G261" s="97" t="s">
        <v>37</v>
      </c>
      <c r="H261" s="97" t="s">
        <v>889</v>
      </c>
      <c r="I261" s="97" t="s">
        <v>1096</v>
      </c>
    </row>
    <row r="262" spans="1:9" ht="22.5" x14ac:dyDescent="0.25">
      <c r="A262" s="96">
        <v>45885</v>
      </c>
      <c r="B262" s="97" t="s">
        <v>123</v>
      </c>
      <c r="C262" s="97" t="s">
        <v>1115</v>
      </c>
      <c r="D262" s="97">
        <v>294</v>
      </c>
      <c r="E262" s="97" t="s">
        <v>1117</v>
      </c>
      <c r="F262" s="97" t="str">
        <f>_xlfn.IFNA(VLOOKUP(D262,MH!A$2:L$515,7,FALSE), "")</f>
        <v/>
      </c>
      <c r="G262" s="97" t="s">
        <v>37</v>
      </c>
      <c r="H262" s="97" t="s">
        <v>889</v>
      </c>
      <c r="I262" s="97" t="s">
        <v>1096</v>
      </c>
    </row>
    <row r="263" spans="1:9" ht="45.75" customHeight="1" x14ac:dyDescent="0.25">
      <c r="A263" s="96">
        <v>45885</v>
      </c>
      <c r="B263" s="97" t="s">
        <v>123</v>
      </c>
      <c r="C263" s="97" t="s">
        <v>113</v>
      </c>
      <c r="D263" s="97">
        <v>112</v>
      </c>
      <c r="E263" s="97" t="s">
        <v>262</v>
      </c>
      <c r="F263" s="97" t="str">
        <f>_xlfn.IFNA(VLOOKUP(D263,MH!A$2:L$515,7,FALSE), "")</f>
        <v>ePortál</v>
      </c>
      <c r="G263" s="97" t="s">
        <v>37</v>
      </c>
      <c r="H263" s="97" t="s">
        <v>868</v>
      </c>
      <c r="I263" s="97" t="s">
        <v>1118</v>
      </c>
    </row>
    <row r="264" spans="1:9" ht="33.75" x14ac:dyDescent="0.25">
      <c r="A264" s="96">
        <v>45885</v>
      </c>
      <c r="B264" s="97" t="s">
        <v>32</v>
      </c>
      <c r="C264" s="97" t="s">
        <v>113</v>
      </c>
      <c r="D264" s="97">
        <v>110</v>
      </c>
      <c r="E264" s="97" t="s">
        <v>254</v>
      </c>
      <c r="F264" s="97" t="str">
        <f>_xlfn.IFNA(VLOOKUP(D264,MH!A$2:L$515,7,FALSE), "")</f>
        <v>ePortál</v>
      </c>
      <c r="G264" s="97" t="s">
        <v>37</v>
      </c>
      <c r="H264" s="97" t="s">
        <v>868</v>
      </c>
      <c r="I264" s="97" t="s">
        <v>1119</v>
      </c>
    </row>
    <row r="265" spans="1:9" ht="22.5" x14ac:dyDescent="0.25">
      <c r="A265" s="96">
        <v>45885</v>
      </c>
      <c r="B265" s="97" t="s">
        <v>32</v>
      </c>
      <c r="C265" s="97" t="s">
        <v>113</v>
      </c>
      <c r="D265" s="97">
        <v>111</v>
      </c>
      <c r="E265" s="97" t="s">
        <v>258</v>
      </c>
      <c r="F265" s="97" t="str">
        <f>_xlfn.IFNA(VLOOKUP(D265,MH!A$2:L$515,7,FALSE), "")</f>
        <v>ePortál</v>
      </c>
      <c r="G265" s="97" t="s">
        <v>37</v>
      </c>
      <c r="H265" s="97" t="s">
        <v>868</v>
      </c>
      <c r="I265" s="97" t="s">
        <v>1114</v>
      </c>
    </row>
    <row r="266" spans="1:9" ht="33.75" x14ac:dyDescent="0.25">
      <c r="A266" s="96">
        <v>45885</v>
      </c>
      <c r="B266" s="97" t="s">
        <v>32</v>
      </c>
      <c r="C266" s="97" t="s">
        <v>113</v>
      </c>
      <c r="D266" s="97">
        <v>124</v>
      </c>
      <c r="E266" s="97" t="s">
        <v>289</v>
      </c>
      <c r="F266" s="97" t="str">
        <f>_xlfn.IFNA(VLOOKUP(D266,MH!A$2:L$515,7,FALSE), "")</f>
        <v>ePortál</v>
      </c>
      <c r="G266" s="97" t="s">
        <v>37</v>
      </c>
      <c r="H266" s="97" t="s">
        <v>868</v>
      </c>
      <c r="I266" s="97" t="s">
        <v>1120</v>
      </c>
    </row>
    <row r="267" spans="1:9" ht="33.75" x14ac:dyDescent="0.25">
      <c r="A267" s="96">
        <v>45885</v>
      </c>
      <c r="B267" s="97" t="s">
        <v>32</v>
      </c>
      <c r="C267" s="97" t="s">
        <v>113</v>
      </c>
      <c r="D267" s="97">
        <v>126</v>
      </c>
      <c r="E267" s="97" t="s">
        <v>293</v>
      </c>
      <c r="F267" s="97" t="str">
        <f>_xlfn.IFNA(VLOOKUP(D267,MH!A$2:L$515,7,FALSE), "")</f>
        <v>ePortál</v>
      </c>
      <c r="G267" s="97" t="s">
        <v>37</v>
      </c>
      <c r="H267" s="97" t="s">
        <v>868</v>
      </c>
      <c r="I267" s="97" t="s">
        <v>1120</v>
      </c>
    </row>
    <row r="268" spans="1:9" ht="33.75" x14ac:dyDescent="0.25">
      <c r="A268" s="96">
        <v>45885</v>
      </c>
      <c r="B268" s="97" t="s">
        <v>32</v>
      </c>
      <c r="C268" s="97" t="s">
        <v>113</v>
      </c>
      <c r="D268" s="97">
        <v>127</v>
      </c>
      <c r="E268" s="97" t="s">
        <v>297</v>
      </c>
      <c r="F268" s="97" t="str">
        <f>_xlfn.IFNA(VLOOKUP(D268,MH!A$2:L$515,7,FALSE), "")</f>
        <v>ePortál</v>
      </c>
      <c r="G268" s="97" t="s">
        <v>37</v>
      </c>
      <c r="H268" s="97" t="s">
        <v>868</v>
      </c>
      <c r="I268" s="97" t="s">
        <v>1120</v>
      </c>
    </row>
    <row r="269" spans="1:9" ht="33.75" x14ac:dyDescent="0.25">
      <c r="A269" s="96">
        <v>45885</v>
      </c>
      <c r="B269" s="97" t="s">
        <v>32</v>
      </c>
      <c r="C269" s="97" t="s">
        <v>113</v>
      </c>
      <c r="D269" s="97">
        <v>128</v>
      </c>
      <c r="E269" s="97" t="s">
        <v>300</v>
      </c>
      <c r="F269" s="97" t="str">
        <f>_xlfn.IFNA(VLOOKUP(D269,MH!A$2:L$515,7,FALSE), "")</f>
        <v>ePortál</v>
      </c>
      <c r="G269" s="97" t="s">
        <v>37</v>
      </c>
      <c r="H269" s="97" t="s">
        <v>868</v>
      </c>
      <c r="I269" s="97" t="s">
        <v>1120</v>
      </c>
    </row>
    <row r="270" spans="1:9" ht="22.5" x14ac:dyDescent="0.25">
      <c r="A270" s="96">
        <v>45885</v>
      </c>
      <c r="B270" s="97" t="s">
        <v>32</v>
      </c>
      <c r="C270" s="97" t="s">
        <v>113</v>
      </c>
      <c r="D270" s="97">
        <v>133</v>
      </c>
      <c r="E270" s="97" t="s">
        <v>321</v>
      </c>
      <c r="F270" s="97" t="str">
        <f>_xlfn.IFNA(VLOOKUP(D270,MH!A$2:L$515,7,FALSE), "")</f>
        <v>ePortál</v>
      </c>
      <c r="G270" s="97" t="s">
        <v>37</v>
      </c>
      <c r="H270" s="97" t="s">
        <v>868</v>
      </c>
      <c r="I270" s="97" t="s">
        <v>1111</v>
      </c>
    </row>
    <row r="271" spans="1:9" ht="33.75" x14ac:dyDescent="0.25">
      <c r="A271" s="96">
        <v>45885</v>
      </c>
      <c r="B271" s="97" t="s">
        <v>123</v>
      </c>
      <c r="C271" s="97" t="s">
        <v>113</v>
      </c>
      <c r="D271" s="97">
        <v>242</v>
      </c>
      <c r="E271" s="97" t="s">
        <v>539</v>
      </c>
      <c r="F271" s="97" t="str">
        <f>_xlfn.IFNA(VLOOKUP(D271,MH!A$2:L$515,7,FALSE), "")</f>
        <v>ePortál</v>
      </c>
      <c r="G271" s="97" t="s">
        <v>37</v>
      </c>
      <c r="H271" s="97" t="s">
        <v>868</v>
      </c>
      <c r="I271" s="97" t="s">
        <v>1114</v>
      </c>
    </row>
    <row r="272" spans="1:9" ht="33.75" x14ac:dyDescent="0.25">
      <c r="A272" s="96">
        <v>45885</v>
      </c>
      <c r="B272" s="97" t="s">
        <v>123</v>
      </c>
      <c r="C272" s="97" t="s">
        <v>113</v>
      </c>
      <c r="D272" s="97">
        <v>243</v>
      </c>
      <c r="E272" s="97" t="s">
        <v>543</v>
      </c>
      <c r="F272" s="97" t="str">
        <f>_xlfn.IFNA(VLOOKUP(D272,MH!A$2:L$515,7,FALSE), "")</f>
        <v>ePortál</v>
      </c>
      <c r="G272" s="97" t="s">
        <v>37</v>
      </c>
      <c r="H272" s="97" t="s">
        <v>868</v>
      </c>
      <c r="I272" s="97" t="s">
        <v>1114</v>
      </c>
    </row>
    <row r="273" spans="1:9" ht="22.5" x14ac:dyDescent="0.25">
      <c r="A273" s="96">
        <v>45885</v>
      </c>
      <c r="B273" s="97" t="s">
        <v>32</v>
      </c>
      <c r="C273" s="97" t="s">
        <v>113</v>
      </c>
      <c r="D273" s="97">
        <v>148</v>
      </c>
      <c r="E273" s="97" t="s">
        <v>366</v>
      </c>
      <c r="F273" s="97" t="str">
        <f>_xlfn.IFNA(VLOOKUP(D273,MH!A$2:L$515,7,FALSE), "")</f>
        <v>ePortál</v>
      </c>
      <c r="G273" s="97" t="s">
        <v>37</v>
      </c>
      <c r="H273" s="97" t="s">
        <v>868</v>
      </c>
      <c r="I273" s="97" t="s">
        <v>1121</v>
      </c>
    </row>
    <row r="274" spans="1:9" ht="22.5" x14ac:dyDescent="0.25">
      <c r="A274" s="96">
        <v>45885</v>
      </c>
      <c r="B274" s="97" t="s">
        <v>123</v>
      </c>
      <c r="C274" s="97" t="s">
        <v>113</v>
      </c>
      <c r="D274" s="97">
        <v>215</v>
      </c>
      <c r="E274" s="97" t="s">
        <v>472</v>
      </c>
      <c r="F274" s="97" t="str">
        <f>_xlfn.IFNA(VLOOKUP(D274,MH!A$2:L$515,7,FALSE), "")</f>
        <v>ePortál</v>
      </c>
      <c r="G274" s="97" t="s">
        <v>37</v>
      </c>
      <c r="H274" s="97" t="s">
        <v>868</v>
      </c>
      <c r="I274" s="97" t="s">
        <v>1110</v>
      </c>
    </row>
    <row r="275" spans="1:9" ht="22.5" x14ac:dyDescent="0.25">
      <c r="A275" s="96">
        <v>45885</v>
      </c>
      <c r="B275" s="97" t="s">
        <v>123</v>
      </c>
      <c r="C275" s="97" t="s">
        <v>1122</v>
      </c>
      <c r="D275" s="97">
        <v>304</v>
      </c>
      <c r="E275" s="97" t="s">
        <v>703</v>
      </c>
      <c r="F275" s="97" t="str">
        <f>_xlfn.IFNA(VLOOKUP(D275,MH!A$2:L$515,7,FALSE), "")</f>
        <v>ePortál</v>
      </c>
      <c r="G275" s="97" t="s">
        <v>37</v>
      </c>
      <c r="H275" s="97" t="s">
        <v>889</v>
      </c>
      <c r="I275" s="97" t="s">
        <v>1123</v>
      </c>
    </row>
    <row r="276" spans="1:9" x14ac:dyDescent="0.25">
      <c r="A276" s="96">
        <v>45885</v>
      </c>
      <c r="B276" s="97" t="s">
        <v>32</v>
      </c>
      <c r="C276" s="97" t="s">
        <v>113</v>
      </c>
      <c r="D276" s="97">
        <v>195</v>
      </c>
      <c r="E276" s="97" t="s">
        <v>942</v>
      </c>
      <c r="F276" s="97" t="str">
        <f>_xlfn.IFNA(VLOOKUP(D276,MH!A$2:L$515,7,FALSE), "")</f>
        <v/>
      </c>
      <c r="G276" s="97" t="s">
        <v>37</v>
      </c>
      <c r="H276" s="97" t="s">
        <v>871</v>
      </c>
      <c r="I276" s="97" t="s">
        <v>1124</v>
      </c>
    </row>
    <row r="277" spans="1:9" ht="22.5" x14ac:dyDescent="0.25">
      <c r="A277" s="96">
        <v>45885</v>
      </c>
      <c r="B277" s="97" t="s">
        <v>32</v>
      </c>
      <c r="C277" s="97" t="s">
        <v>113</v>
      </c>
      <c r="D277" s="97">
        <v>214</v>
      </c>
      <c r="E277" s="97" t="s">
        <v>468</v>
      </c>
      <c r="F277" s="97" t="str">
        <f>_xlfn.IFNA(VLOOKUP(D277,MH!A$2:L$515,7,FALSE), "")</f>
        <v>ePortál</v>
      </c>
      <c r="G277" s="97" t="s">
        <v>37</v>
      </c>
      <c r="H277" s="97" t="s">
        <v>868</v>
      </c>
      <c r="I277" s="97" t="s">
        <v>1110</v>
      </c>
    </row>
    <row r="278" spans="1:9" ht="33.75" x14ac:dyDescent="0.25">
      <c r="A278" s="96">
        <v>45885</v>
      </c>
      <c r="B278" s="97" t="s">
        <v>32</v>
      </c>
      <c r="C278" s="97" t="s">
        <v>113</v>
      </c>
      <c r="D278" s="97">
        <v>248</v>
      </c>
      <c r="E278" s="97" t="s">
        <v>553</v>
      </c>
      <c r="F278" s="97" t="str">
        <f>_xlfn.IFNA(VLOOKUP(D278,MH!A$2:L$515,7,FALSE), "")</f>
        <v>ePortál</v>
      </c>
      <c r="G278" s="97" t="s">
        <v>37</v>
      </c>
      <c r="H278" s="97" t="s">
        <v>868</v>
      </c>
      <c r="I278" s="97" t="s">
        <v>1125</v>
      </c>
    </row>
    <row r="279" spans="1:9" ht="22.5" x14ac:dyDescent="0.25">
      <c r="A279" s="96">
        <v>45885</v>
      </c>
      <c r="B279" s="97" t="s">
        <v>32</v>
      </c>
      <c r="C279" s="97" t="s">
        <v>113</v>
      </c>
      <c r="D279" s="97">
        <v>265</v>
      </c>
      <c r="E279" s="97" t="s">
        <v>600</v>
      </c>
      <c r="F279" s="97" t="str">
        <f>_xlfn.IFNA(VLOOKUP(D279,MH!A$2:L$515,7,FALSE), "")</f>
        <v>n/a</v>
      </c>
      <c r="G279" s="97" t="s">
        <v>37</v>
      </c>
      <c r="H279" s="97" t="s">
        <v>868</v>
      </c>
      <c r="I279" s="97" t="s">
        <v>1126</v>
      </c>
    </row>
    <row r="280" spans="1:9" ht="22.5" x14ac:dyDescent="0.25">
      <c r="A280" s="96">
        <v>45885</v>
      </c>
      <c r="B280" s="97" t="s">
        <v>32</v>
      </c>
      <c r="C280" s="97" t="s">
        <v>113</v>
      </c>
      <c r="D280" s="97">
        <v>241</v>
      </c>
      <c r="E280" s="97" t="s">
        <v>535</v>
      </c>
      <c r="F280" s="97" t="str">
        <f>_xlfn.IFNA(VLOOKUP(D280,MH!A$2:L$515,7,FALSE), "")</f>
        <v>n/a</v>
      </c>
      <c r="G280" s="97" t="s">
        <v>27</v>
      </c>
      <c r="H280" s="97" t="s">
        <v>868</v>
      </c>
      <c r="I280" s="97" t="s">
        <v>1127</v>
      </c>
    </row>
    <row r="281" spans="1:9" ht="22.5" x14ac:dyDescent="0.25">
      <c r="A281" s="96">
        <v>45885</v>
      </c>
      <c r="B281" s="97" t="s">
        <v>32</v>
      </c>
      <c r="C281" s="97" t="s">
        <v>113</v>
      </c>
      <c r="D281" s="97">
        <v>281</v>
      </c>
      <c r="E281" s="97" t="s">
        <v>1061</v>
      </c>
      <c r="F281" s="97" t="s">
        <v>25</v>
      </c>
      <c r="G281" s="97" t="s">
        <v>37</v>
      </c>
      <c r="H281" s="97" t="s">
        <v>868</v>
      </c>
      <c r="I281" s="97" t="s">
        <v>1128</v>
      </c>
    </row>
    <row r="282" spans="1:9" ht="22.5" x14ac:dyDescent="0.25">
      <c r="A282" s="96">
        <v>45885</v>
      </c>
      <c r="B282" s="97" t="s">
        <v>32</v>
      </c>
      <c r="C282" s="97" t="s">
        <v>113</v>
      </c>
      <c r="D282" s="97">
        <v>287</v>
      </c>
      <c r="E282" s="97" t="s">
        <v>1067</v>
      </c>
      <c r="F282" s="97" t="str">
        <f>_xlfn.IFNA(VLOOKUP(D282,MH!A$2:L$515,7,FALSE), "")</f>
        <v/>
      </c>
      <c r="G282" s="97" t="s">
        <v>37</v>
      </c>
      <c r="H282" s="97" t="s">
        <v>871</v>
      </c>
      <c r="I282" s="97" t="s">
        <v>1096</v>
      </c>
    </row>
    <row r="283" spans="1:9" ht="22.5" x14ac:dyDescent="0.25">
      <c r="A283" s="96">
        <v>45887</v>
      </c>
      <c r="B283" s="97" t="s">
        <v>32</v>
      </c>
      <c r="C283" s="97" t="s">
        <v>113</v>
      </c>
      <c r="D283" s="97">
        <v>3</v>
      </c>
      <c r="E283" s="97" t="s">
        <v>33</v>
      </c>
      <c r="F283" s="97" t="str">
        <f>_xlfn.IFNA(VLOOKUP(D283,MH!A$2:L$515,7,FALSE), "")</f>
        <v>ePortál</v>
      </c>
      <c r="G283" s="97" t="s">
        <v>37</v>
      </c>
      <c r="H283" s="97" t="s">
        <v>868</v>
      </c>
      <c r="I283" s="97" t="s">
        <v>1129</v>
      </c>
    </row>
    <row r="284" spans="1:9" ht="33.75" x14ac:dyDescent="0.25">
      <c r="A284" s="96">
        <v>45887</v>
      </c>
      <c r="B284" s="97" t="s">
        <v>32</v>
      </c>
      <c r="C284" s="97" t="s">
        <v>964</v>
      </c>
      <c r="D284" s="97">
        <v>250</v>
      </c>
      <c r="E284" s="97" t="s">
        <v>1130</v>
      </c>
      <c r="F284" s="97" t="str">
        <f>_xlfn.IFNA(VLOOKUP(D284,MH!A$2:L$515,7,FALSE), "")</f>
        <v/>
      </c>
      <c r="G284" s="97" t="s">
        <v>27</v>
      </c>
      <c r="H284" s="97" t="s">
        <v>871</v>
      </c>
      <c r="I284" s="97" t="s">
        <v>1098</v>
      </c>
    </row>
    <row r="285" spans="1:9" ht="67.5" x14ac:dyDescent="0.25">
      <c r="A285" s="96">
        <v>45887</v>
      </c>
      <c r="B285" s="97" t="s">
        <v>32</v>
      </c>
      <c r="C285" s="97" t="s">
        <v>113</v>
      </c>
      <c r="D285" s="97">
        <v>7</v>
      </c>
      <c r="E285" s="97" t="s">
        <v>46</v>
      </c>
      <c r="F285" s="97" t="str">
        <f>_xlfn.IFNA(VLOOKUP(D285,MH!A$2:L$515,7,FALSE), "")</f>
        <v>ePortál</v>
      </c>
      <c r="G285" s="97" t="s">
        <v>27</v>
      </c>
      <c r="H285" s="97" t="s">
        <v>868</v>
      </c>
      <c r="I285" s="97" t="s">
        <v>1131</v>
      </c>
    </row>
    <row r="286" spans="1:9" ht="45" x14ac:dyDescent="0.25">
      <c r="A286" s="96">
        <v>45888</v>
      </c>
      <c r="B286" s="97" t="s">
        <v>32</v>
      </c>
      <c r="C286" s="97" t="s">
        <v>113</v>
      </c>
      <c r="D286" s="97">
        <v>8</v>
      </c>
      <c r="E286" s="97" t="s">
        <v>51</v>
      </c>
      <c r="F286" s="97" t="str">
        <f>_xlfn.IFNA(VLOOKUP(D286,MH!A$2:L$515,7,FALSE), "")</f>
        <v>ePortál</v>
      </c>
      <c r="G286" s="97" t="s">
        <v>37</v>
      </c>
      <c r="H286" s="97" t="s">
        <v>868</v>
      </c>
      <c r="I286" s="97" t="s">
        <v>1132</v>
      </c>
    </row>
    <row r="287" spans="1:9" ht="33.75" x14ac:dyDescent="0.25">
      <c r="A287" s="96">
        <v>45888</v>
      </c>
      <c r="B287" s="97" t="s">
        <v>32</v>
      </c>
      <c r="C287" s="97" t="s">
        <v>113</v>
      </c>
      <c r="D287" s="97">
        <v>10</v>
      </c>
      <c r="E287" s="97" t="s">
        <v>58</v>
      </c>
      <c r="F287" s="97" t="str">
        <f>_xlfn.IFNA(VLOOKUP(D287,MH!A$2:L$515,7,FALSE), "")</f>
        <v>ePortál</v>
      </c>
      <c r="G287" s="97" t="s">
        <v>37</v>
      </c>
      <c r="H287" s="97" t="s">
        <v>868</v>
      </c>
      <c r="I287" s="97" t="s">
        <v>1133</v>
      </c>
    </row>
    <row r="288" spans="1:9" ht="22.5" x14ac:dyDescent="0.25">
      <c r="A288" s="96">
        <v>45888</v>
      </c>
      <c r="B288" s="97" t="s">
        <v>32</v>
      </c>
      <c r="C288" s="97" t="s">
        <v>113</v>
      </c>
      <c r="D288" s="97">
        <v>78</v>
      </c>
      <c r="E288" s="97" t="s">
        <v>180</v>
      </c>
      <c r="F288" s="97" t="str">
        <f>_xlfn.IFNA(VLOOKUP(D288,MH!A$2:L$515,7,FALSE), "")</f>
        <v>ePortál</v>
      </c>
      <c r="G288" s="97" t="s">
        <v>37</v>
      </c>
      <c r="H288" s="97" t="s">
        <v>868</v>
      </c>
      <c r="I288" s="97" t="s">
        <v>1134</v>
      </c>
    </row>
    <row r="289" spans="1:9" ht="22.5" x14ac:dyDescent="0.25">
      <c r="A289" s="96">
        <v>45888</v>
      </c>
      <c r="B289" s="97" t="s">
        <v>32</v>
      </c>
      <c r="C289" s="97" t="s">
        <v>113</v>
      </c>
      <c r="D289" s="97">
        <v>79</v>
      </c>
      <c r="E289" s="97" t="s">
        <v>184</v>
      </c>
      <c r="F289" s="97" t="str">
        <f>_xlfn.IFNA(VLOOKUP(D289,MH!A$2:L$515,7,FALSE), "")</f>
        <v>ePortál</v>
      </c>
      <c r="G289" s="97" t="s">
        <v>37</v>
      </c>
      <c r="H289" s="97" t="s">
        <v>868</v>
      </c>
      <c r="I289" s="97" t="s">
        <v>1134</v>
      </c>
    </row>
    <row r="290" spans="1:9" ht="33.75" x14ac:dyDescent="0.25">
      <c r="A290" s="96">
        <v>45930</v>
      </c>
      <c r="B290" s="97" t="s">
        <v>123</v>
      </c>
      <c r="C290" s="97" t="s">
        <v>113</v>
      </c>
      <c r="D290" s="97">
        <v>244</v>
      </c>
      <c r="E290" s="97" t="s">
        <v>1027</v>
      </c>
      <c r="F290" s="97" t="str">
        <f>_xlfn.IFNA(VLOOKUP(D290,MH!A$2:L$515,7,FALSE), "")</f>
        <v>ePortál</v>
      </c>
      <c r="G290" s="97" t="s">
        <v>27</v>
      </c>
      <c r="H290" s="97" t="s">
        <v>868</v>
      </c>
      <c r="I290" s="97" t="s">
        <v>1073</v>
      </c>
    </row>
    <row r="291" spans="1:9" ht="33.75" x14ac:dyDescent="0.25">
      <c r="A291" s="96">
        <v>45932</v>
      </c>
      <c r="B291" s="97" t="s">
        <v>123</v>
      </c>
      <c r="C291" s="97" t="s">
        <v>113</v>
      </c>
      <c r="D291" s="97">
        <v>247</v>
      </c>
      <c r="E291" s="97" t="s">
        <v>1135</v>
      </c>
      <c r="F291" s="97" t="str">
        <f>_xlfn.IFNA(VLOOKUP(D291,MH!A$2:L$515,7,FALSE), "")</f>
        <v/>
      </c>
      <c r="G291" s="97" t="s">
        <v>27</v>
      </c>
      <c r="H291" s="97" t="s">
        <v>889</v>
      </c>
      <c r="I291" s="97" t="s">
        <v>1136</v>
      </c>
    </row>
    <row r="292" spans="1:9" ht="67.5" x14ac:dyDescent="0.25">
      <c r="A292" s="96">
        <v>45869</v>
      </c>
      <c r="B292" s="97" t="s">
        <v>123</v>
      </c>
      <c r="C292" s="97" t="s">
        <v>1137</v>
      </c>
      <c r="D292" s="97">
        <v>289</v>
      </c>
      <c r="E292" s="97" t="s">
        <v>1138</v>
      </c>
      <c r="F292" s="97" t="str">
        <f>_xlfn.IFNA(VLOOKUP(D292,MH!A$2:L$515,7,FALSE), "")</f>
        <v>n/a</v>
      </c>
      <c r="G292" s="97" t="s">
        <v>27</v>
      </c>
      <c r="H292" s="97" t="s">
        <v>889</v>
      </c>
      <c r="I292" s="97" t="s">
        <v>1139</v>
      </c>
    </row>
    <row r="293" spans="1:9" ht="33.75" x14ac:dyDescent="0.25">
      <c r="A293" s="96">
        <v>45888</v>
      </c>
      <c r="B293" s="97" t="s">
        <v>123</v>
      </c>
      <c r="C293" s="97" t="s">
        <v>1137</v>
      </c>
      <c r="D293" s="97">
        <v>289</v>
      </c>
      <c r="E293" s="97" t="s">
        <v>652</v>
      </c>
      <c r="F293" s="97" t="str">
        <f>_xlfn.IFNA(VLOOKUP(D293,MH!A$2:L$515,7,FALSE), "")</f>
        <v>n/a</v>
      </c>
      <c r="G293" s="97" t="s">
        <v>27</v>
      </c>
      <c r="H293" s="97" t="s">
        <v>868</v>
      </c>
      <c r="I293" s="97" t="s">
        <v>1140</v>
      </c>
    </row>
    <row r="294" spans="1:9" ht="22.5" x14ac:dyDescent="0.25">
      <c r="A294" s="96">
        <v>45888</v>
      </c>
      <c r="B294" s="97" t="s">
        <v>123</v>
      </c>
      <c r="C294" s="97" t="s">
        <v>1141</v>
      </c>
      <c r="D294" s="97">
        <v>296</v>
      </c>
      <c r="E294" s="97" t="s">
        <v>674</v>
      </c>
      <c r="F294" s="97" t="str">
        <f>_xlfn.IFNA(VLOOKUP(D294,MH!A$2:L$515,7,FALSE), "")</f>
        <v>ePortál</v>
      </c>
      <c r="G294" s="97" t="s">
        <v>37</v>
      </c>
      <c r="H294" s="97" t="s">
        <v>889</v>
      </c>
      <c r="I294" s="97" t="s">
        <v>1102</v>
      </c>
    </row>
    <row r="295" spans="1:9" ht="33.75" x14ac:dyDescent="0.25">
      <c r="A295" s="96">
        <v>45890</v>
      </c>
      <c r="B295" s="97" t="s">
        <v>123</v>
      </c>
      <c r="C295" s="97" t="s">
        <v>1137</v>
      </c>
      <c r="D295" s="97">
        <v>289</v>
      </c>
      <c r="E295" s="97" t="s">
        <v>652</v>
      </c>
      <c r="F295" s="97" t="str">
        <f>_xlfn.IFNA(VLOOKUP(D295,MH!A$2:L$515,7,FALSE), "")</f>
        <v>n/a</v>
      </c>
      <c r="G295" s="97" t="s">
        <v>27</v>
      </c>
      <c r="H295" s="97" t="s">
        <v>868</v>
      </c>
      <c r="I295" s="97" t="s">
        <v>1142</v>
      </c>
    </row>
    <row r="296" spans="1:9" ht="67.5" x14ac:dyDescent="0.25">
      <c r="A296" s="96">
        <v>45869</v>
      </c>
      <c r="B296" s="97" t="s">
        <v>123</v>
      </c>
      <c r="C296" s="97" t="s">
        <v>1137</v>
      </c>
      <c r="D296" s="97">
        <v>290</v>
      </c>
      <c r="E296" s="97" t="s">
        <v>1143</v>
      </c>
      <c r="F296" s="97" t="str">
        <f>_xlfn.IFNA(VLOOKUP(D296,MH!A$2:L$515,7,FALSE), "")</f>
        <v>n/a</v>
      </c>
      <c r="G296" s="97" t="s">
        <v>27</v>
      </c>
      <c r="H296" s="97" t="s">
        <v>889</v>
      </c>
      <c r="I296" s="97" t="s">
        <v>1139</v>
      </c>
    </row>
    <row r="297" spans="1:9" ht="22.5" x14ac:dyDescent="0.25">
      <c r="A297" s="96">
        <v>45888</v>
      </c>
      <c r="B297" s="97" t="s">
        <v>123</v>
      </c>
      <c r="C297" s="97" t="s">
        <v>113</v>
      </c>
      <c r="D297" s="97">
        <v>216</v>
      </c>
      <c r="E297" s="97" t="s">
        <v>475</v>
      </c>
      <c r="F297" s="97" t="str">
        <f>_xlfn.IFNA(VLOOKUP(D297,MH!A$2:L$515,7,FALSE), "")</f>
        <v>ePortál</v>
      </c>
      <c r="G297" s="97" t="s">
        <v>37</v>
      </c>
      <c r="H297" s="97" t="s">
        <v>868</v>
      </c>
      <c r="I297" s="97" t="s">
        <v>1134</v>
      </c>
    </row>
    <row r="298" spans="1:9" ht="22.5" x14ac:dyDescent="0.25">
      <c r="A298" s="96">
        <v>45888</v>
      </c>
      <c r="B298" s="97" t="s">
        <v>123</v>
      </c>
      <c r="C298" s="97" t="s">
        <v>113</v>
      </c>
      <c r="D298" s="97">
        <v>299</v>
      </c>
      <c r="E298" s="97" t="s">
        <v>686</v>
      </c>
      <c r="F298" s="97" t="str">
        <f>_xlfn.IFNA(VLOOKUP(D298,MH!A$2:L$515,7,FALSE), "")</f>
        <v>ePortál</v>
      </c>
      <c r="G298" s="97" t="s">
        <v>37</v>
      </c>
      <c r="H298" s="97" t="s">
        <v>889</v>
      </c>
      <c r="I298" s="97" t="s">
        <v>1144</v>
      </c>
    </row>
    <row r="299" spans="1:9" ht="33.75" x14ac:dyDescent="0.25">
      <c r="A299" s="96">
        <v>45888</v>
      </c>
      <c r="B299" s="97" t="s">
        <v>32</v>
      </c>
      <c r="C299" s="97" t="s">
        <v>113</v>
      </c>
      <c r="D299" s="97">
        <v>142</v>
      </c>
      <c r="E299" s="97" t="s">
        <v>350</v>
      </c>
      <c r="F299" s="97" t="str">
        <f>_xlfn.IFNA(VLOOKUP(D299,MH!A$2:L$515,7,FALSE), "")</f>
        <v>ePortál</v>
      </c>
      <c r="G299" s="97" t="s">
        <v>27</v>
      </c>
      <c r="H299" s="97" t="s">
        <v>868</v>
      </c>
      <c r="I299" s="97" t="s">
        <v>1133</v>
      </c>
    </row>
    <row r="300" spans="1:9" ht="33.75" x14ac:dyDescent="0.25">
      <c r="A300" s="96">
        <v>45888</v>
      </c>
      <c r="B300" s="97" t="s">
        <v>32</v>
      </c>
      <c r="C300" s="97" t="s">
        <v>113</v>
      </c>
      <c r="D300" s="97">
        <v>9</v>
      </c>
      <c r="E300" s="97" t="s">
        <v>54</v>
      </c>
      <c r="F300" s="97" t="str">
        <f>_xlfn.IFNA(VLOOKUP(D300,MH!A$2:L$515,7,FALSE), "")</f>
        <v>ePortál</v>
      </c>
      <c r="G300" s="97" t="s">
        <v>27</v>
      </c>
      <c r="H300" s="97" t="s">
        <v>868</v>
      </c>
      <c r="I300" s="97" t="s">
        <v>1133</v>
      </c>
    </row>
    <row r="301" spans="1:9" ht="33.75" x14ac:dyDescent="0.25">
      <c r="A301" s="96">
        <v>45889</v>
      </c>
      <c r="B301" s="97" t="s">
        <v>32</v>
      </c>
      <c r="C301" s="97" t="s">
        <v>113</v>
      </c>
      <c r="D301" s="97">
        <v>73</v>
      </c>
      <c r="E301" s="97" t="s">
        <v>1145</v>
      </c>
      <c r="F301" s="97" t="str">
        <f>_xlfn.IFNA(VLOOKUP(D301,MH!A$2:L$515,7,FALSE), "")</f>
        <v/>
      </c>
      <c r="G301" s="97" t="s">
        <v>37</v>
      </c>
      <c r="H301" s="97" t="s">
        <v>871</v>
      </c>
      <c r="I301" s="97" t="s">
        <v>1146</v>
      </c>
    </row>
    <row r="302" spans="1:9" ht="33.75" x14ac:dyDescent="0.25">
      <c r="A302" s="96">
        <v>45889</v>
      </c>
      <c r="B302" s="97" t="s">
        <v>32</v>
      </c>
      <c r="C302" s="97" t="s">
        <v>113</v>
      </c>
      <c r="D302" s="97">
        <v>230</v>
      </c>
      <c r="E302" s="97" t="s">
        <v>508</v>
      </c>
      <c r="F302" s="97" t="str">
        <f>_xlfn.IFNA(VLOOKUP(D302,MH!A$2:L$515,7,FALSE), "")</f>
        <v>ePortál</v>
      </c>
      <c r="G302" s="97" t="s">
        <v>27</v>
      </c>
      <c r="H302" s="97" t="s">
        <v>868</v>
      </c>
      <c r="I302" s="97" t="s">
        <v>1147</v>
      </c>
    </row>
    <row r="303" spans="1:9" ht="44.25" customHeight="1" x14ac:dyDescent="0.25">
      <c r="A303" s="96">
        <v>45889</v>
      </c>
      <c r="B303" s="97" t="s">
        <v>123</v>
      </c>
      <c r="C303" s="97" t="s">
        <v>113</v>
      </c>
      <c r="D303" s="97">
        <v>292</v>
      </c>
      <c r="E303" s="97" t="s">
        <v>666</v>
      </c>
      <c r="F303" s="97" t="str">
        <f>_xlfn.IFNA(VLOOKUP(D303,MH!A$2:L$515,7,FALSE), "")</f>
        <v>ePortál</v>
      </c>
      <c r="G303" s="97" t="s">
        <v>27</v>
      </c>
      <c r="H303" s="97" t="s">
        <v>871</v>
      </c>
      <c r="I303" s="97" t="s">
        <v>1148</v>
      </c>
    </row>
    <row r="304" spans="1:9" ht="54.75" customHeight="1" x14ac:dyDescent="0.25">
      <c r="A304" s="96">
        <v>45889</v>
      </c>
      <c r="B304" s="97" t="s">
        <v>123</v>
      </c>
      <c r="C304" s="97" t="s">
        <v>113</v>
      </c>
      <c r="D304" s="97">
        <v>292</v>
      </c>
      <c r="E304" s="97" t="s">
        <v>666</v>
      </c>
      <c r="F304" s="97" t="str">
        <f>_xlfn.IFNA(VLOOKUP(D304,MH!A$2:L$515,7,FALSE), "")</f>
        <v>ePortál</v>
      </c>
      <c r="G304" s="97" t="s">
        <v>37</v>
      </c>
      <c r="H304" s="97" t="s">
        <v>889</v>
      </c>
      <c r="I304" s="97" t="s">
        <v>1148</v>
      </c>
    </row>
    <row r="305" spans="1:9" ht="43.5" customHeight="1" x14ac:dyDescent="0.25">
      <c r="A305" s="96">
        <v>45890</v>
      </c>
      <c r="B305" s="97" t="s">
        <v>123</v>
      </c>
      <c r="C305" s="97" t="s">
        <v>113</v>
      </c>
      <c r="D305" s="97">
        <v>35</v>
      </c>
      <c r="E305" s="97" t="s">
        <v>1149</v>
      </c>
      <c r="F305" s="97" t="str">
        <f>_xlfn.IFNA(VLOOKUP(D305,MH!A$2:L$515,7,FALSE), "")</f>
        <v/>
      </c>
      <c r="G305" s="97" t="s">
        <v>37</v>
      </c>
      <c r="H305" s="97" t="s">
        <v>868</v>
      </c>
      <c r="I305" s="97" t="s">
        <v>1150</v>
      </c>
    </row>
    <row r="306" spans="1:9" ht="22.5" x14ac:dyDescent="0.25">
      <c r="A306" s="96">
        <v>45890</v>
      </c>
      <c r="B306" s="97" t="s">
        <v>123</v>
      </c>
      <c r="C306" s="97" t="s">
        <v>113</v>
      </c>
      <c r="D306" s="97">
        <v>235</v>
      </c>
      <c r="E306" s="97" t="s">
        <v>517</v>
      </c>
      <c r="F306" s="97" t="str">
        <f>_xlfn.IFNA(VLOOKUP(D306,MH!A$2:L$515,7,FALSE), "")</f>
        <v>n/a</v>
      </c>
      <c r="G306" s="97" t="s">
        <v>37</v>
      </c>
      <c r="H306" s="97" t="s">
        <v>868</v>
      </c>
      <c r="I306" s="97" t="s">
        <v>1151</v>
      </c>
    </row>
    <row r="307" spans="1:9" ht="65.25" customHeight="1" x14ac:dyDescent="0.25">
      <c r="A307" s="96">
        <v>45888</v>
      </c>
      <c r="B307" s="97" t="s">
        <v>123</v>
      </c>
      <c r="C307" s="97" t="s">
        <v>1152</v>
      </c>
      <c r="D307" s="97">
        <v>290</v>
      </c>
      <c r="E307" s="97" t="s">
        <v>656</v>
      </c>
      <c r="F307" s="97" t="str">
        <f>_xlfn.IFNA(VLOOKUP(D307,MH!A$2:L$515,7,FALSE), "")</f>
        <v>n/a</v>
      </c>
      <c r="G307" s="97" t="s">
        <v>27</v>
      </c>
      <c r="H307" s="97" t="s">
        <v>868</v>
      </c>
      <c r="I307" s="97" t="s">
        <v>1140</v>
      </c>
    </row>
    <row r="308" spans="1:9" ht="33.75" x14ac:dyDescent="0.25">
      <c r="A308" s="96">
        <v>45890</v>
      </c>
      <c r="B308" s="97" t="s">
        <v>123</v>
      </c>
      <c r="C308" s="97" t="s">
        <v>1152</v>
      </c>
      <c r="D308" s="97">
        <v>290</v>
      </c>
      <c r="E308" s="97" t="s">
        <v>656</v>
      </c>
      <c r="F308" s="97" t="str">
        <f>_xlfn.IFNA(VLOOKUP(D308,MH!A$2:L$515,7,FALSE), "")</f>
        <v>n/a</v>
      </c>
      <c r="G308" s="97" t="s">
        <v>27</v>
      </c>
      <c r="H308" s="97" t="s">
        <v>868</v>
      </c>
      <c r="I308" s="97" t="s">
        <v>1142</v>
      </c>
    </row>
    <row r="309" spans="1:9" ht="67.5" x14ac:dyDescent="0.25">
      <c r="A309" s="96">
        <v>45869</v>
      </c>
      <c r="B309" s="97" t="s">
        <v>123</v>
      </c>
      <c r="C309" s="97" t="s">
        <v>1152</v>
      </c>
      <c r="D309" s="97">
        <v>291</v>
      </c>
      <c r="E309" s="97" t="s">
        <v>1153</v>
      </c>
      <c r="F309" s="97" t="str">
        <f>_xlfn.IFNA(VLOOKUP(D309,MH!A$2:L$515,7,FALSE), "")</f>
        <v>n/a</v>
      </c>
      <c r="G309" s="97" t="s">
        <v>27</v>
      </c>
      <c r="H309" s="97" t="s">
        <v>889</v>
      </c>
      <c r="I309" s="97" t="s">
        <v>1139</v>
      </c>
    </row>
    <row r="310" spans="1:9" ht="33.75" x14ac:dyDescent="0.25">
      <c r="A310" s="96">
        <v>45888</v>
      </c>
      <c r="B310" s="97" t="s">
        <v>123</v>
      </c>
      <c r="C310" s="97" t="s">
        <v>1152</v>
      </c>
      <c r="D310" s="97">
        <v>291</v>
      </c>
      <c r="E310" s="97" t="s">
        <v>660</v>
      </c>
      <c r="F310" s="97" t="str">
        <f>_xlfn.IFNA(VLOOKUP(D310,MH!A$2:L$515,7,FALSE), "")</f>
        <v>n/a</v>
      </c>
      <c r="G310" s="97" t="s">
        <v>27</v>
      </c>
      <c r="H310" s="97" t="s">
        <v>868</v>
      </c>
      <c r="I310" s="97" t="s">
        <v>1140</v>
      </c>
    </row>
    <row r="311" spans="1:9" ht="33.75" x14ac:dyDescent="0.25">
      <c r="A311" s="96">
        <v>45890</v>
      </c>
      <c r="B311" s="97" t="s">
        <v>32</v>
      </c>
      <c r="C311" s="97" t="s">
        <v>113</v>
      </c>
      <c r="D311" s="97">
        <v>205</v>
      </c>
      <c r="E311" s="97" t="s">
        <v>1154</v>
      </c>
      <c r="F311" s="97" t="s">
        <v>113</v>
      </c>
      <c r="G311" s="97" t="s">
        <v>37</v>
      </c>
      <c r="H311" s="97" t="s">
        <v>868</v>
      </c>
      <c r="I311" s="97" t="s">
        <v>1155</v>
      </c>
    </row>
    <row r="312" spans="1:9" ht="22.5" x14ac:dyDescent="0.25">
      <c r="A312" s="96">
        <v>45890</v>
      </c>
      <c r="B312" s="97" t="s">
        <v>32</v>
      </c>
      <c r="C312" s="97" t="s">
        <v>113</v>
      </c>
      <c r="D312" s="97">
        <v>300</v>
      </c>
      <c r="E312" s="97" t="s">
        <v>690</v>
      </c>
      <c r="F312" s="97" t="str">
        <f>_xlfn.IFNA(VLOOKUP(D312,MH!A$2:L$515,7,FALSE), "")</f>
        <v>n/a</v>
      </c>
      <c r="G312" s="97" t="s">
        <v>37</v>
      </c>
      <c r="H312" s="97" t="s">
        <v>889</v>
      </c>
      <c r="I312" s="97" t="s">
        <v>1156</v>
      </c>
    </row>
    <row r="313" spans="1:9" ht="22.5" x14ac:dyDescent="0.25">
      <c r="A313" s="96">
        <v>45890</v>
      </c>
      <c r="B313" s="97" t="s">
        <v>32</v>
      </c>
      <c r="C313" s="97" t="s">
        <v>113</v>
      </c>
      <c r="D313" s="97">
        <v>301</v>
      </c>
      <c r="E313" s="97" t="s">
        <v>694</v>
      </c>
      <c r="F313" s="97" t="str">
        <f>_xlfn.IFNA(VLOOKUP(D313,MH!A$2:L$515,7,FALSE), "")</f>
        <v>n/a</v>
      </c>
      <c r="G313" s="97" t="s">
        <v>37</v>
      </c>
      <c r="H313" s="97" t="s">
        <v>889</v>
      </c>
      <c r="I313" s="97" t="s">
        <v>1156</v>
      </c>
    </row>
    <row r="314" spans="1:9" ht="22.5" x14ac:dyDescent="0.25">
      <c r="A314" s="96">
        <v>45894</v>
      </c>
      <c r="B314" s="97" t="s">
        <v>123</v>
      </c>
      <c r="C314" s="97" t="s">
        <v>113</v>
      </c>
      <c r="D314" s="97">
        <v>302</v>
      </c>
      <c r="E314" s="97" t="s">
        <v>698</v>
      </c>
      <c r="F314" s="97" t="str">
        <f>_xlfn.IFNA(VLOOKUP(D314,MH!A$2:L$515,7,FALSE), "")</f>
        <v>n/a</v>
      </c>
      <c r="G314" s="97" t="s">
        <v>37</v>
      </c>
      <c r="H314" s="97" t="s">
        <v>889</v>
      </c>
      <c r="I314" s="97" t="s">
        <v>1157</v>
      </c>
    </row>
    <row r="315" spans="1:9" ht="33.75" x14ac:dyDescent="0.25">
      <c r="A315" s="96">
        <v>45895</v>
      </c>
      <c r="B315" s="97" t="s">
        <v>32</v>
      </c>
      <c r="C315" s="97" t="s">
        <v>113</v>
      </c>
      <c r="D315" s="97">
        <v>75</v>
      </c>
      <c r="E315" s="97" t="s">
        <v>1158</v>
      </c>
      <c r="F315" s="97" t="str">
        <f>_xlfn.IFNA(VLOOKUP(D315,MH!A$2:L$515,7,FALSE), "")</f>
        <v/>
      </c>
      <c r="G315" s="97" t="s">
        <v>37</v>
      </c>
      <c r="H315" s="97" t="s">
        <v>871</v>
      </c>
      <c r="I315" s="97" t="s">
        <v>1159</v>
      </c>
    </row>
    <row r="316" spans="1:9" ht="33.75" x14ac:dyDescent="0.25">
      <c r="A316" s="96">
        <v>45895</v>
      </c>
      <c r="B316" s="97" t="s">
        <v>32</v>
      </c>
      <c r="C316" s="97" t="s">
        <v>113</v>
      </c>
      <c r="D316" s="97">
        <v>76</v>
      </c>
      <c r="E316" s="97" t="s">
        <v>1160</v>
      </c>
      <c r="F316" s="97" t="str">
        <f>_xlfn.IFNA(VLOOKUP(D316,MH!A$2:L$515,7,FALSE), "")</f>
        <v/>
      </c>
      <c r="G316" s="97" t="s">
        <v>37</v>
      </c>
      <c r="H316" s="97" t="s">
        <v>871</v>
      </c>
      <c r="I316" s="97" t="s">
        <v>1159</v>
      </c>
    </row>
    <row r="317" spans="1:9" ht="22.5" x14ac:dyDescent="0.25">
      <c r="A317" s="96">
        <v>45895</v>
      </c>
      <c r="B317" s="97" t="s">
        <v>32</v>
      </c>
      <c r="C317" s="97" t="s">
        <v>113</v>
      </c>
      <c r="D317" s="97">
        <v>303</v>
      </c>
      <c r="E317" s="97" t="s">
        <v>1161</v>
      </c>
      <c r="F317" s="97" t="str">
        <f>_xlfn.IFNA(VLOOKUP(D317,MH!A$2:L$515,7,FALSE), "")</f>
        <v>n/a</v>
      </c>
      <c r="G317" s="97" t="s">
        <v>37</v>
      </c>
      <c r="H317" s="97" t="s">
        <v>889</v>
      </c>
      <c r="I317" s="97" t="s">
        <v>1162</v>
      </c>
    </row>
    <row r="318" spans="1:9" ht="45" x14ac:dyDescent="0.25">
      <c r="A318" s="96">
        <v>45896</v>
      </c>
      <c r="B318" s="97" t="s">
        <v>32</v>
      </c>
      <c r="C318" s="97" t="s">
        <v>113</v>
      </c>
      <c r="D318" s="97">
        <v>162</v>
      </c>
      <c r="E318" s="97" t="s">
        <v>390</v>
      </c>
      <c r="F318" s="97" t="str">
        <f>_xlfn.IFNA(VLOOKUP(D318,MH!A$2:L$515,7,FALSE), "")</f>
        <v>ePortál</v>
      </c>
      <c r="G318" s="97" t="s">
        <v>37</v>
      </c>
      <c r="H318" s="97" t="s">
        <v>868</v>
      </c>
      <c r="I318" s="97" t="s">
        <v>1163</v>
      </c>
    </row>
    <row r="319" spans="1:9" ht="135" x14ac:dyDescent="0.25">
      <c r="A319" s="96">
        <v>45896</v>
      </c>
      <c r="B319" s="97" t="s">
        <v>32</v>
      </c>
      <c r="C319" s="97" t="s">
        <v>113</v>
      </c>
      <c r="D319" s="97">
        <v>244</v>
      </c>
      <c r="E319" s="97" t="s">
        <v>1027</v>
      </c>
      <c r="F319" s="97" t="str">
        <f>_xlfn.IFNA(VLOOKUP(D319,MH!A$2:L$515,7,FALSE), "")</f>
        <v>ePortál</v>
      </c>
      <c r="G319" s="97" t="s">
        <v>27</v>
      </c>
      <c r="H319" s="97" t="s">
        <v>868</v>
      </c>
      <c r="I319" s="97" t="s">
        <v>1164</v>
      </c>
    </row>
    <row r="320" spans="1:9" ht="33.75" x14ac:dyDescent="0.25">
      <c r="A320" s="96">
        <v>45890</v>
      </c>
      <c r="B320" s="97" t="s">
        <v>123</v>
      </c>
      <c r="C320" s="97" t="s">
        <v>1152</v>
      </c>
      <c r="D320" s="97">
        <v>291</v>
      </c>
      <c r="E320" s="97" t="s">
        <v>660</v>
      </c>
      <c r="F320" s="97" t="str">
        <f>_xlfn.IFNA(VLOOKUP(D320,MH!A$2:L$515,7,FALSE), "")</f>
        <v>n/a</v>
      </c>
      <c r="G320" s="97" t="s">
        <v>27</v>
      </c>
      <c r="H320" s="97" t="s">
        <v>868</v>
      </c>
      <c r="I320" s="97" t="s">
        <v>1142</v>
      </c>
    </row>
    <row r="321" spans="1:9" ht="33.75" x14ac:dyDescent="0.25">
      <c r="A321" s="96">
        <v>45896</v>
      </c>
      <c r="B321" s="97" t="s">
        <v>123</v>
      </c>
      <c r="C321" s="97" t="s">
        <v>1165</v>
      </c>
      <c r="D321" s="97">
        <v>291</v>
      </c>
      <c r="E321" s="97" t="s">
        <v>660</v>
      </c>
      <c r="F321" s="97" t="str">
        <f>_xlfn.IFNA(VLOOKUP(D321,MH!A$2:L$515,7,FALSE), "")</f>
        <v>n/a</v>
      </c>
      <c r="G321" s="97" t="s">
        <v>27</v>
      </c>
      <c r="H321" s="97" t="s">
        <v>868</v>
      </c>
      <c r="I321" s="97" t="s">
        <v>1166</v>
      </c>
    </row>
    <row r="322" spans="1:9" ht="33.75" x14ac:dyDescent="0.25">
      <c r="A322" s="96">
        <v>45888</v>
      </c>
      <c r="B322" s="97" t="s">
        <v>123</v>
      </c>
      <c r="C322" s="97" t="s">
        <v>1137</v>
      </c>
      <c r="D322" s="97">
        <v>295</v>
      </c>
      <c r="E322" s="97" t="s">
        <v>1167</v>
      </c>
      <c r="F322" s="97" t="str">
        <f>_xlfn.IFNA(VLOOKUP(D322,MH!A$2:L$515,7,FALSE), "")</f>
        <v/>
      </c>
      <c r="G322" s="97" t="s">
        <v>27</v>
      </c>
      <c r="H322" s="97" t="s">
        <v>889</v>
      </c>
      <c r="I322" s="97" t="s">
        <v>1102</v>
      </c>
    </row>
    <row r="323" spans="1:9" ht="135" x14ac:dyDescent="0.25">
      <c r="A323" s="96">
        <v>45896</v>
      </c>
      <c r="B323" s="97" t="s">
        <v>32</v>
      </c>
      <c r="C323" s="97" t="s">
        <v>1168</v>
      </c>
      <c r="D323" s="97">
        <v>246</v>
      </c>
      <c r="E323" s="97" t="s">
        <v>1169</v>
      </c>
      <c r="F323" s="97" t="str">
        <f>_xlfn.IFNA(VLOOKUP(D323,MH!A$2:L$515,7,FALSE), "")</f>
        <v/>
      </c>
      <c r="G323" s="97" t="s">
        <v>37</v>
      </c>
      <c r="H323" s="97" t="s">
        <v>868</v>
      </c>
      <c r="I323" s="97" t="s">
        <v>1170</v>
      </c>
    </row>
    <row r="324" spans="1:9" ht="112.5" x14ac:dyDescent="0.25">
      <c r="A324" s="96">
        <v>45896</v>
      </c>
      <c r="B324" s="97" t="s">
        <v>32</v>
      </c>
      <c r="C324" s="97" t="s">
        <v>1168</v>
      </c>
      <c r="D324" s="97">
        <v>248</v>
      </c>
      <c r="E324" s="97" t="s">
        <v>553</v>
      </c>
      <c r="F324" s="97" t="str">
        <f>_xlfn.IFNA(VLOOKUP(D324,MH!A$2:L$515,7,FALSE), "")</f>
        <v>ePortál</v>
      </c>
      <c r="G324" s="97" t="s">
        <v>37</v>
      </c>
      <c r="H324" s="97" t="s">
        <v>868</v>
      </c>
      <c r="I324" s="97" t="s">
        <v>1171</v>
      </c>
    </row>
    <row r="325" spans="1:9" ht="33.75" x14ac:dyDescent="0.25">
      <c r="A325" s="96">
        <v>45897</v>
      </c>
      <c r="B325" s="97" t="s">
        <v>32</v>
      </c>
      <c r="C325" s="97" t="s">
        <v>113</v>
      </c>
      <c r="D325" s="97">
        <v>244</v>
      </c>
      <c r="E325" s="97" t="s">
        <v>703</v>
      </c>
      <c r="F325" s="97" t="str">
        <f>_xlfn.IFNA(VLOOKUP(D325,MH!A$2:L$515,7,FALSE), "")</f>
        <v>ePortál</v>
      </c>
      <c r="G325" s="97" t="s">
        <v>27</v>
      </c>
      <c r="H325" s="97" t="s">
        <v>868</v>
      </c>
      <c r="I325" s="97" t="s">
        <v>1172</v>
      </c>
    </row>
    <row r="326" spans="1:9" ht="45" x14ac:dyDescent="0.25">
      <c r="A326" s="96">
        <v>45905</v>
      </c>
      <c r="B326" s="97" t="s">
        <v>32</v>
      </c>
      <c r="C326" s="97" t="s">
        <v>113</v>
      </c>
      <c r="D326" s="97">
        <v>244</v>
      </c>
      <c r="E326" s="97" t="s">
        <v>1027</v>
      </c>
      <c r="F326" s="97" t="str">
        <f>_xlfn.IFNA(VLOOKUP(D326,MH!A$2:L$515,7,FALSE), "")</f>
        <v>ePortál</v>
      </c>
      <c r="G326" s="97" t="s">
        <v>27</v>
      </c>
      <c r="H326" s="97" t="s">
        <v>868</v>
      </c>
      <c r="I326" s="97" t="s">
        <v>1173</v>
      </c>
    </row>
    <row r="327" spans="1:9" ht="22.5" x14ac:dyDescent="0.25">
      <c r="A327" s="96">
        <v>45908</v>
      </c>
      <c r="B327" s="97" t="s">
        <v>32</v>
      </c>
      <c r="C327" s="97" t="s">
        <v>113</v>
      </c>
      <c r="D327" s="97">
        <v>303</v>
      </c>
      <c r="E327" s="97" t="s">
        <v>1161</v>
      </c>
      <c r="F327" s="97" t="str">
        <f>_xlfn.IFNA(VLOOKUP(D327,MH!A$2:L$515,7,FALSE), "")</f>
        <v>n/a</v>
      </c>
      <c r="G327" s="97" t="s">
        <v>37</v>
      </c>
      <c r="H327" s="97" t="s">
        <v>868</v>
      </c>
      <c r="I327" s="97" t="s">
        <v>1174</v>
      </c>
    </row>
    <row r="328" spans="1:9" ht="33.75" x14ac:dyDescent="0.25">
      <c r="A328" s="96">
        <v>45910</v>
      </c>
      <c r="B328" s="97" t="s">
        <v>32</v>
      </c>
      <c r="C328" s="97" t="s">
        <v>113</v>
      </c>
      <c r="D328" s="97">
        <v>133</v>
      </c>
      <c r="E328" s="97" t="s">
        <v>321</v>
      </c>
      <c r="F328" s="97" t="str">
        <f>_xlfn.IFNA(VLOOKUP(D328,MH!A$2:L$515,7,FALSE), "")</f>
        <v>ePortál</v>
      </c>
      <c r="G328" s="97" t="s">
        <v>37</v>
      </c>
      <c r="H328" s="97" t="s">
        <v>868</v>
      </c>
      <c r="I328" s="97" t="s">
        <v>1175</v>
      </c>
    </row>
    <row r="329" spans="1:9" x14ac:dyDescent="0.25">
      <c r="A329" s="96">
        <v>45910</v>
      </c>
      <c r="B329" s="97" t="s">
        <v>32</v>
      </c>
      <c r="C329" s="97" t="s">
        <v>113</v>
      </c>
      <c r="D329" s="97">
        <v>305</v>
      </c>
      <c r="E329" s="97" t="s">
        <v>706</v>
      </c>
      <c r="F329" s="97" t="str">
        <f>_xlfn.IFNA(VLOOKUP(D329,MH!A$2:L$515,7,FALSE), "")</f>
        <v>n/a</v>
      </c>
      <c r="G329" s="97" t="s">
        <v>27</v>
      </c>
      <c r="H329" s="97" t="s">
        <v>889</v>
      </c>
      <c r="I329" s="97" t="s">
        <v>1176</v>
      </c>
    </row>
    <row r="330" spans="1:9" x14ac:dyDescent="0.25">
      <c r="A330" s="96">
        <v>45910</v>
      </c>
      <c r="B330" s="97" t="s">
        <v>32</v>
      </c>
      <c r="C330" s="97" t="s">
        <v>113</v>
      </c>
      <c r="D330" s="97">
        <v>306</v>
      </c>
      <c r="E330" s="97" t="s">
        <v>711</v>
      </c>
      <c r="F330" s="97" t="str">
        <f>_xlfn.IFNA(VLOOKUP(D330,MH!A$2:L$515,7,FALSE), "")</f>
        <v>n/a</v>
      </c>
      <c r="G330" s="97" t="s">
        <v>27</v>
      </c>
      <c r="H330" s="97" t="s">
        <v>889</v>
      </c>
      <c r="I330" s="97" t="s">
        <v>1176</v>
      </c>
    </row>
    <row r="331" spans="1:9" ht="22.5" x14ac:dyDescent="0.25">
      <c r="A331" s="96">
        <v>45912</v>
      </c>
      <c r="B331" s="97" t="s">
        <v>32</v>
      </c>
      <c r="C331" s="97" t="s">
        <v>113</v>
      </c>
      <c r="D331" s="97">
        <v>59</v>
      </c>
      <c r="E331" s="97" t="s">
        <v>151</v>
      </c>
      <c r="F331" s="97" t="str">
        <f>_xlfn.IFNA(VLOOKUP(D331,MH!A$2:L$515,7,FALSE), "")</f>
        <v>ePortál</v>
      </c>
      <c r="G331" s="97" t="s">
        <v>37</v>
      </c>
      <c r="H331" s="97" t="s">
        <v>868</v>
      </c>
      <c r="I331" s="97" t="s">
        <v>1177</v>
      </c>
    </row>
    <row r="332" spans="1:9" ht="22.5" x14ac:dyDescent="0.25">
      <c r="A332" s="96">
        <v>45912</v>
      </c>
      <c r="B332" s="97" t="s">
        <v>32</v>
      </c>
      <c r="C332" s="97" t="s">
        <v>113</v>
      </c>
      <c r="D332" s="97">
        <v>87</v>
      </c>
      <c r="E332" s="97" t="s">
        <v>203</v>
      </c>
      <c r="F332" s="97" t="str">
        <f>_xlfn.IFNA(VLOOKUP(D332,MH!A$2:L$515,7,FALSE), "")</f>
        <v>ePortál</v>
      </c>
      <c r="G332" s="97" t="s">
        <v>37</v>
      </c>
      <c r="H332" s="97" t="s">
        <v>868</v>
      </c>
      <c r="I332" s="97" t="s">
        <v>1177</v>
      </c>
    </row>
    <row r="333" spans="1:9" ht="22.5" x14ac:dyDescent="0.25">
      <c r="A333" s="96">
        <v>45912</v>
      </c>
      <c r="B333" s="97" t="s">
        <v>32</v>
      </c>
      <c r="C333" s="97" t="s">
        <v>113</v>
      </c>
      <c r="D333" s="97">
        <v>133</v>
      </c>
      <c r="E333" s="97" t="s">
        <v>321</v>
      </c>
      <c r="F333" s="97" t="str">
        <f>_xlfn.IFNA(VLOOKUP(D333,MH!A$2:L$515,7,FALSE), "")</f>
        <v>ePortál</v>
      </c>
      <c r="G333" s="97" t="s">
        <v>37</v>
      </c>
      <c r="H333" s="97" t="s">
        <v>868</v>
      </c>
      <c r="I333" s="97" t="s">
        <v>1177</v>
      </c>
    </row>
    <row r="334" spans="1:9" ht="33.75" x14ac:dyDescent="0.25">
      <c r="A334" s="96">
        <v>45912</v>
      </c>
      <c r="B334" s="97" t="s">
        <v>32</v>
      </c>
      <c r="C334" s="97" t="s">
        <v>113</v>
      </c>
      <c r="D334" s="97">
        <v>134</v>
      </c>
      <c r="E334" s="97" t="s">
        <v>327</v>
      </c>
      <c r="F334" s="97" t="str">
        <f>_xlfn.IFNA(VLOOKUP(D334,MH!A$2:L$515,7,FALSE), "")</f>
        <v>ePortál</v>
      </c>
      <c r="G334" s="97" t="s">
        <v>37</v>
      </c>
      <c r="H334" s="97" t="s">
        <v>868</v>
      </c>
      <c r="I334" s="97" t="s">
        <v>1178</v>
      </c>
    </row>
    <row r="335" spans="1:9" ht="67.5" x14ac:dyDescent="0.25">
      <c r="A335" s="96">
        <v>45912</v>
      </c>
      <c r="B335" s="97" t="s">
        <v>32</v>
      </c>
      <c r="C335" s="97" t="s">
        <v>113</v>
      </c>
      <c r="D335" s="97">
        <v>135</v>
      </c>
      <c r="E335" s="97" t="s">
        <v>332</v>
      </c>
      <c r="F335" s="97" t="str">
        <f>_xlfn.IFNA(VLOOKUP(D335,MH!A$2:L$515,7,FALSE), "")</f>
        <v>ePortál</v>
      </c>
      <c r="G335" s="97" t="s">
        <v>37</v>
      </c>
      <c r="H335" s="97" t="s">
        <v>868</v>
      </c>
      <c r="I335" s="97" t="s">
        <v>1179</v>
      </c>
    </row>
    <row r="336" spans="1:9" ht="45" x14ac:dyDescent="0.25">
      <c r="A336" s="96">
        <v>45912</v>
      </c>
      <c r="B336" s="97" t="s">
        <v>32</v>
      </c>
      <c r="C336" s="97" t="s">
        <v>113</v>
      </c>
      <c r="D336" s="97">
        <v>135</v>
      </c>
      <c r="E336" s="97" t="s">
        <v>332</v>
      </c>
      <c r="F336" s="97" t="str">
        <f>_xlfn.IFNA(VLOOKUP(D336,MH!A$2:L$515,7,FALSE), "")</f>
        <v>ePortál</v>
      </c>
      <c r="G336" s="97" t="s">
        <v>37</v>
      </c>
      <c r="H336" s="97" t="s">
        <v>868</v>
      </c>
      <c r="I336" s="97" t="s">
        <v>1180</v>
      </c>
    </row>
    <row r="337" spans="1:9" ht="33.75" x14ac:dyDescent="0.25">
      <c r="A337" s="96">
        <v>45912</v>
      </c>
      <c r="B337" s="97" t="s">
        <v>32</v>
      </c>
      <c r="C337" s="97" t="s">
        <v>113</v>
      </c>
      <c r="D337" s="97">
        <v>136</v>
      </c>
      <c r="E337" s="97" t="s">
        <v>1181</v>
      </c>
      <c r="F337" s="97" t="str">
        <f>_xlfn.IFNA(VLOOKUP(D337,MH!A$2:L$515,7,FALSE), "")</f>
        <v/>
      </c>
      <c r="G337" s="97" t="s">
        <v>37</v>
      </c>
      <c r="H337" s="97" t="s">
        <v>871</v>
      </c>
      <c r="I337" s="97" t="s">
        <v>1182</v>
      </c>
    </row>
    <row r="338" spans="1:9" ht="33.75" x14ac:dyDescent="0.25">
      <c r="A338" s="96">
        <v>45912</v>
      </c>
      <c r="B338" s="97" t="s">
        <v>32</v>
      </c>
      <c r="C338" s="97" t="s">
        <v>113</v>
      </c>
      <c r="D338" s="97">
        <v>146</v>
      </c>
      <c r="E338" s="97" t="s">
        <v>1183</v>
      </c>
      <c r="F338" s="97" t="str">
        <f>_xlfn.IFNA(VLOOKUP(D338,MH!A$2:L$515,7,FALSE), "")</f>
        <v/>
      </c>
      <c r="G338" s="97" t="s">
        <v>37</v>
      </c>
      <c r="H338" s="97" t="s">
        <v>871</v>
      </c>
      <c r="I338" s="97" t="s">
        <v>1184</v>
      </c>
    </row>
    <row r="339" spans="1:9" ht="22.5" x14ac:dyDescent="0.25">
      <c r="A339" s="96">
        <v>45912</v>
      </c>
      <c r="B339" s="97" t="s">
        <v>123</v>
      </c>
      <c r="C339" s="97" t="s">
        <v>113</v>
      </c>
      <c r="D339" s="97">
        <v>307</v>
      </c>
      <c r="E339" s="97" t="s">
        <v>716</v>
      </c>
      <c r="F339" s="97" t="str">
        <f>_xlfn.IFNA(VLOOKUP(D339,MH!A$2:L$515,7,FALSE), "")</f>
        <v>ePortál</v>
      </c>
      <c r="G339" s="97" t="s">
        <v>37</v>
      </c>
      <c r="H339" s="97" t="s">
        <v>889</v>
      </c>
      <c r="I339" s="97" t="s">
        <v>1185</v>
      </c>
    </row>
    <row r="340" spans="1:9" ht="45" x14ac:dyDescent="0.25">
      <c r="A340" s="96">
        <v>45912</v>
      </c>
      <c r="B340" s="97" t="s">
        <v>32</v>
      </c>
      <c r="C340" s="97" t="s">
        <v>113</v>
      </c>
      <c r="D340" s="97">
        <v>303</v>
      </c>
      <c r="E340" s="97" t="s">
        <v>700</v>
      </c>
      <c r="F340" s="97" t="str">
        <f>_xlfn.IFNA(VLOOKUP(D340,MH!A$2:L$515,7,FALSE), "")</f>
        <v>n/a</v>
      </c>
      <c r="G340" s="97" t="s">
        <v>37</v>
      </c>
      <c r="H340" s="97" t="s">
        <v>868</v>
      </c>
      <c r="I340" s="97" t="s">
        <v>1186</v>
      </c>
    </row>
    <row r="341" spans="1:9" ht="33.75" x14ac:dyDescent="0.25">
      <c r="A341" s="96">
        <v>45915</v>
      </c>
      <c r="B341" s="97" t="s">
        <v>32</v>
      </c>
      <c r="C341" s="97" t="s">
        <v>113</v>
      </c>
      <c r="D341" s="97">
        <v>237</v>
      </c>
      <c r="E341" s="97" t="s">
        <v>1187</v>
      </c>
      <c r="F341" s="97" t="str">
        <f>_xlfn.IFNA(VLOOKUP(D341,MH!A$2:L$515,7,FALSE), "")</f>
        <v>n/a</v>
      </c>
      <c r="G341" s="97" t="s">
        <v>37</v>
      </c>
      <c r="H341" s="97" t="s">
        <v>868</v>
      </c>
      <c r="I341" s="97" t="s">
        <v>1188</v>
      </c>
    </row>
    <row r="342" spans="1:9" ht="46.5" customHeight="1" x14ac:dyDescent="0.25">
      <c r="A342" s="96">
        <v>45915</v>
      </c>
      <c r="B342" s="97" t="s">
        <v>123</v>
      </c>
      <c r="C342" s="97" t="s">
        <v>113</v>
      </c>
      <c r="D342" s="97">
        <v>308</v>
      </c>
      <c r="E342" s="97" t="s">
        <v>721</v>
      </c>
      <c r="F342" s="97" t="str">
        <f>_xlfn.IFNA(VLOOKUP(D342,MH!A$2:L$515,7,FALSE), "")</f>
        <v>n/a</v>
      </c>
      <c r="G342" s="97" t="s">
        <v>37</v>
      </c>
      <c r="H342" s="97" t="s">
        <v>889</v>
      </c>
      <c r="I342" s="97" t="s">
        <v>1189</v>
      </c>
    </row>
    <row r="343" spans="1:9" ht="33.75" x14ac:dyDescent="0.25">
      <c r="A343" s="96">
        <v>45916</v>
      </c>
      <c r="B343" s="97" t="s">
        <v>32</v>
      </c>
      <c r="C343" s="97" t="s">
        <v>113</v>
      </c>
      <c r="D343" s="97">
        <v>309</v>
      </c>
      <c r="E343" s="97" t="s">
        <v>332</v>
      </c>
      <c r="F343" s="97" t="str">
        <f>_xlfn.IFNA(VLOOKUP(D343,MH!A$2:L$515,7,FALSE), "")</f>
        <v>ePortál</v>
      </c>
      <c r="G343" s="97" t="s">
        <v>27</v>
      </c>
      <c r="H343" s="97" t="s">
        <v>889</v>
      </c>
      <c r="I343" s="97" t="s">
        <v>1190</v>
      </c>
    </row>
    <row r="344" spans="1:9" ht="33.75" x14ac:dyDescent="0.25">
      <c r="A344" s="96">
        <v>45916</v>
      </c>
      <c r="B344" s="97" t="s">
        <v>32</v>
      </c>
      <c r="C344" s="97" t="s">
        <v>113</v>
      </c>
      <c r="D344" s="97">
        <v>281</v>
      </c>
      <c r="E344" s="97" t="s">
        <v>1061</v>
      </c>
      <c r="F344" s="97" t="s">
        <v>25</v>
      </c>
      <c r="G344" s="97" t="s">
        <v>37</v>
      </c>
      <c r="H344" s="97" t="s">
        <v>868</v>
      </c>
      <c r="I344" s="97" t="s">
        <v>1191</v>
      </c>
    </row>
    <row r="345" spans="1:9" ht="33.75" x14ac:dyDescent="0.25">
      <c r="A345" s="96">
        <v>45916</v>
      </c>
      <c r="B345" s="97" t="s">
        <v>32</v>
      </c>
      <c r="C345" s="97" t="s">
        <v>113</v>
      </c>
      <c r="D345" s="97">
        <v>282</v>
      </c>
      <c r="E345" s="97" t="s">
        <v>636</v>
      </c>
      <c r="F345" s="97" t="str">
        <f>_xlfn.IFNA(VLOOKUP(D345,MH!A$2:L$515,7,FALSE), "")</f>
        <v>ePortál</v>
      </c>
      <c r="G345" s="97" t="s">
        <v>37</v>
      </c>
      <c r="H345" s="97" t="s">
        <v>868</v>
      </c>
      <c r="I345" s="97" t="s">
        <v>1192</v>
      </c>
    </row>
    <row r="346" spans="1:9" ht="22.5" x14ac:dyDescent="0.25">
      <c r="A346" s="96">
        <v>45917</v>
      </c>
      <c r="B346" s="97" t="s">
        <v>123</v>
      </c>
      <c r="C346" s="97" t="s">
        <v>113</v>
      </c>
      <c r="D346" s="97">
        <v>215</v>
      </c>
      <c r="E346" s="97" t="s">
        <v>472</v>
      </c>
      <c r="F346" s="97" t="str">
        <f>_xlfn.IFNA(VLOOKUP(D346,MH!A$2:L$515,7,FALSE), "")</f>
        <v>ePortál</v>
      </c>
      <c r="G346" s="97" t="s">
        <v>37</v>
      </c>
      <c r="H346" s="97" t="s">
        <v>868</v>
      </c>
      <c r="I346" s="97" t="s">
        <v>1193</v>
      </c>
    </row>
    <row r="347" spans="1:9" ht="22.5" x14ac:dyDescent="0.25">
      <c r="A347" s="96">
        <v>45917</v>
      </c>
      <c r="B347" s="97" t="s">
        <v>123</v>
      </c>
      <c r="C347" s="97" t="s">
        <v>113</v>
      </c>
      <c r="D347" s="97">
        <v>215</v>
      </c>
      <c r="E347" s="97" t="s">
        <v>472</v>
      </c>
      <c r="F347" s="97" t="str">
        <f>_xlfn.IFNA(VLOOKUP(D347,MH!A$2:L$515,7,FALSE), "")</f>
        <v>ePortál</v>
      </c>
      <c r="G347" s="97" t="s">
        <v>37</v>
      </c>
      <c r="H347" s="97" t="s">
        <v>868</v>
      </c>
      <c r="I347" s="97" t="s">
        <v>1194</v>
      </c>
    </row>
    <row r="348" spans="1:9" ht="22.5" x14ac:dyDescent="0.25">
      <c r="A348" s="96">
        <v>45917</v>
      </c>
      <c r="B348" s="97" t="s">
        <v>32</v>
      </c>
      <c r="C348" s="97" t="s">
        <v>113</v>
      </c>
      <c r="D348" s="97">
        <v>133</v>
      </c>
      <c r="E348" s="97" t="s">
        <v>321</v>
      </c>
      <c r="F348" s="97" t="str">
        <f>_xlfn.IFNA(VLOOKUP(D348,MH!A$2:L$515,7,FALSE), "")</f>
        <v>ePortál</v>
      </c>
      <c r="G348" s="97" t="s">
        <v>27</v>
      </c>
      <c r="H348" s="97" t="s">
        <v>868</v>
      </c>
      <c r="I348" s="97" t="s">
        <v>1195</v>
      </c>
    </row>
    <row r="349" spans="1:9" ht="22.5" x14ac:dyDescent="0.25">
      <c r="A349" s="96">
        <v>45918</v>
      </c>
      <c r="B349" s="97" t="s">
        <v>32</v>
      </c>
      <c r="C349" s="97" t="s">
        <v>113</v>
      </c>
      <c r="D349" s="97">
        <v>232</v>
      </c>
      <c r="E349" s="97" t="s">
        <v>511</v>
      </c>
      <c r="F349" s="97" t="str">
        <f>_xlfn.IFNA(VLOOKUP(D349,MH!A$2:L$515,7,FALSE), "")</f>
        <v>n/a</v>
      </c>
      <c r="G349" s="97" t="s">
        <v>37</v>
      </c>
      <c r="H349" s="97" t="s">
        <v>868</v>
      </c>
      <c r="I349" s="97" t="s">
        <v>1196</v>
      </c>
    </row>
    <row r="350" spans="1:9" ht="22.5" x14ac:dyDescent="0.25">
      <c r="A350" s="96">
        <v>45918</v>
      </c>
      <c r="B350" s="97" t="s">
        <v>32</v>
      </c>
      <c r="C350" s="97" t="s">
        <v>113</v>
      </c>
      <c r="D350" s="97">
        <v>233</v>
      </c>
      <c r="E350" s="97" t="s">
        <v>514</v>
      </c>
      <c r="F350" s="97" t="str">
        <f>_xlfn.IFNA(VLOOKUP(D350,MH!A$2:L$515,7,FALSE), "")</f>
        <v>n/a</v>
      </c>
      <c r="G350" s="97" t="s">
        <v>37</v>
      </c>
      <c r="H350" s="97" t="s">
        <v>868</v>
      </c>
      <c r="I350" s="97" t="s">
        <v>1196</v>
      </c>
    </row>
    <row r="351" spans="1:9" x14ac:dyDescent="0.25">
      <c r="A351" s="96">
        <v>45918</v>
      </c>
      <c r="B351" s="97" t="s">
        <v>32</v>
      </c>
      <c r="C351" s="97" t="s">
        <v>113</v>
      </c>
      <c r="D351" s="97">
        <v>223</v>
      </c>
      <c r="E351" s="97" t="s">
        <v>1197</v>
      </c>
      <c r="F351" s="97" t="str">
        <f>_xlfn.IFNA(VLOOKUP(D351,MH!A$2:L$515,7,FALSE), "")</f>
        <v/>
      </c>
      <c r="G351" s="97" t="s">
        <v>27</v>
      </c>
      <c r="H351" s="97" t="s">
        <v>868</v>
      </c>
      <c r="I351" s="97" t="s">
        <v>1194</v>
      </c>
    </row>
    <row r="352" spans="1:9" x14ac:dyDescent="0.25">
      <c r="A352" s="96">
        <v>45918</v>
      </c>
      <c r="B352" s="97" t="s">
        <v>32</v>
      </c>
      <c r="C352" s="97" t="s">
        <v>113</v>
      </c>
      <c r="D352" s="97">
        <v>222</v>
      </c>
      <c r="E352" s="97" t="s">
        <v>1198</v>
      </c>
      <c r="F352" s="97" t="str">
        <f>_xlfn.IFNA(VLOOKUP(D352,MH!A$2:L$515,7,FALSE), "")</f>
        <v/>
      </c>
      <c r="G352" s="97" t="s">
        <v>27</v>
      </c>
      <c r="H352" s="97" t="s">
        <v>868</v>
      </c>
      <c r="I352" s="97" t="s">
        <v>1194</v>
      </c>
    </row>
    <row r="353" spans="1:9" ht="22.5" x14ac:dyDescent="0.25">
      <c r="A353" s="96">
        <v>45919</v>
      </c>
      <c r="B353" s="97" t="s">
        <v>123</v>
      </c>
      <c r="C353" s="97" t="s">
        <v>113</v>
      </c>
      <c r="D353" s="97">
        <v>310</v>
      </c>
      <c r="E353" s="97" t="s">
        <v>726</v>
      </c>
      <c r="F353" s="97" t="str">
        <f>_xlfn.IFNA(VLOOKUP(D353,MH!A$2:L$515,7,FALSE), "")</f>
        <v>ePortál</v>
      </c>
      <c r="G353" s="97" t="s">
        <v>37</v>
      </c>
      <c r="H353" s="97" t="s">
        <v>889</v>
      </c>
      <c r="I353" s="97" t="s">
        <v>1199</v>
      </c>
    </row>
    <row r="354" spans="1:9" ht="56.25" x14ac:dyDescent="0.25">
      <c r="A354" s="96">
        <v>45919</v>
      </c>
      <c r="B354" s="97" t="s">
        <v>32</v>
      </c>
      <c r="C354" s="97" t="s">
        <v>113</v>
      </c>
      <c r="D354" s="97">
        <v>311</v>
      </c>
      <c r="E354" s="97" t="s">
        <v>731</v>
      </c>
      <c r="F354" s="97" t="str">
        <f>_xlfn.IFNA(VLOOKUP(D354,MH!A$2:L$515,7,FALSE), "")</f>
        <v>n/a</v>
      </c>
      <c r="G354" s="97" t="s">
        <v>27</v>
      </c>
      <c r="H354" s="97" t="s">
        <v>889</v>
      </c>
      <c r="I354" s="97" t="s">
        <v>1200</v>
      </c>
    </row>
    <row r="355" spans="1:9" ht="33.75" x14ac:dyDescent="0.25">
      <c r="A355" s="96">
        <v>45919</v>
      </c>
      <c r="B355" s="97" t="s">
        <v>32</v>
      </c>
      <c r="C355" s="97" t="s">
        <v>113</v>
      </c>
      <c r="D355" s="97">
        <v>286</v>
      </c>
      <c r="E355" s="97" t="s">
        <v>648</v>
      </c>
      <c r="F355" s="97" t="str">
        <f>_xlfn.IFNA(VLOOKUP(D355,MH!A$2:L$515,7,FALSE), "")</f>
        <v>ePortál</v>
      </c>
      <c r="G355" s="97" t="s">
        <v>37</v>
      </c>
      <c r="H355" s="97" t="s">
        <v>868</v>
      </c>
      <c r="I355" s="97" t="s">
        <v>1201</v>
      </c>
    </row>
    <row r="356" spans="1:9" ht="33.75" x14ac:dyDescent="0.25">
      <c r="A356" s="96">
        <v>45919</v>
      </c>
      <c r="B356" s="97" t="s">
        <v>32</v>
      </c>
      <c r="C356" s="97" t="s">
        <v>113</v>
      </c>
      <c r="D356" s="97">
        <v>312</v>
      </c>
      <c r="E356" s="97" t="s">
        <v>735</v>
      </c>
      <c r="F356" s="97" t="str">
        <f>_xlfn.IFNA(VLOOKUP(D356,MH!A$2:L$515,7,FALSE), "")</f>
        <v>ePortál</v>
      </c>
      <c r="G356" s="97" t="s">
        <v>37</v>
      </c>
      <c r="H356" s="97" t="s">
        <v>889</v>
      </c>
      <c r="I356" s="97" t="s">
        <v>1202</v>
      </c>
    </row>
    <row r="357" spans="1:9" ht="22.5" x14ac:dyDescent="0.25">
      <c r="A357" s="96">
        <v>45922</v>
      </c>
      <c r="B357" s="97" t="s">
        <v>123</v>
      </c>
      <c r="C357" s="97" t="s">
        <v>113</v>
      </c>
      <c r="D357" s="97">
        <v>216</v>
      </c>
      <c r="E357" s="97" t="s">
        <v>475</v>
      </c>
      <c r="F357" s="97" t="str">
        <f>_xlfn.IFNA(VLOOKUP(D357,MH!A$2:L$515,7,FALSE), "")</f>
        <v>ePortál</v>
      </c>
      <c r="G357" s="97" t="s">
        <v>37</v>
      </c>
      <c r="H357" s="97" t="s">
        <v>868</v>
      </c>
      <c r="I357" s="97" t="s">
        <v>1203</v>
      </c>
    </row>
    <row r="358" spans="1:9" ht="22.5" x14ac:dyDescent="0.25">
      <c r="A358" s="96">
        <v>45922</v>
      </c>
      <c r="B358" s="97" t="s">
        <v>123</v>
      </c>
      <c r="C358" s="97" t="s">
        <v>113</v>
      </c>
      <c r="D358" s="97">
        <v>313</v>
      </c>
      <c r="E358" s="97" t="s">
        <v>1204</v>
      </c>
      <c r="F358" s="97" t="s">
        <v>25</v>
      </c>
      <c r="G358" s="97" t="s">
        <v>37</v>
      </c>
      <c r="H358" s="97" t="s">
        <v>889</v>
      </c>
      <c r="I358" s="97" t="s">
        <v>1205</v>
      </c>
    </row>
    <row r="359" spans="1:9" ht="45" x14ac:dyDescent="0.25">
      <c r="A359" s="96">
        <v>45923</v>
      </c>
      <c r="B359" s="97" t="s">
        <v>32</v>
      </c>
      <c r="C359" s="97" t="s">
        <v>113</v>
      </c>
      <c r="D359" s="97">
        <v>164</v>
      </c>
      <c r="E359" s="97" t="s">
        <v>394</v>
      </c>
      <c r="F359" s="97" t="str">
        <f>_xlfn.IFNA(VLOOKUP(D359,MH!A$2:L$515,7,FALSE), "")</f>
        <v>ePortál</v>
      </c>
      <c r="G359" s="97" t="s">
        <v>37</v>
      </c>
      <c r="H359" s="97" t="s">
        <v>868</v>
      </c>
      <c r="I359" s="97" t="s">
        <v>1206</v>
      </c>
    </row>
    <row r="360" spans="1:9" ht="48" customHeight="1" x14ac:dyDescent="0.25">
      <c r="A360" s="96">
        <v>45923</v>
      </c>
      <c r="B360" s="97" t="s">
        <v>123</v>
      </c>
      <c r="C360" s="97" t="s">
        <v>113</v>
      </c>
      <c r="D360" s="97">
        <v>315</v>
      </c>
      <c r="E360" s="97" t="s">
        <v>737</v>
      </c>
      <c r="F360" s="97" t="str">
        <f>_xlfn.IFNA(VLOOKUP(D360,MH!A$2:L$515,7,FALSE), "")</f>
        <v>ePortál</v>
      </c>
      <c r="G360" s="97" t="s">
        <v>37</v>
      </c>
      <c r="H360" s="97" t="s">
        <v>889</v>
      </c>
      <c r="I360" s="97" t="s">
        <v>1207</v>
      </c>
    </row>
    <row r="361" spans="1:9" ht="22.5" x14ac:dyDescent="0.25">
      <c r="A361" s="96">
        <v>45923</v>
      </c>
      <c r="B361" s="97" t="s">
        <v>123</v>
      </c>
      <c r="C361" s="97" t="s">
        <v>113</v>
      </c>
      <c r="D361" s="97">
        <v>316</v>
      </c>
      <c r="E361" s="97" t="s">
        <v>1208</v>
      </c>
      <c r="F361" s="97" t="str">
        <f>_xlfn.IFNA(VLOOKUP(D361,MH!A$2:L$515,7,FALSE), "")</f>
        <v/>
      </c>
      <c r="G361" s="97" t="s">
        <v>37</v>
      </c>
      <c r="H361" s="97" t="s">
        <v>889</v>
      </c>
      <c r="I361" s="97" t="s">
        <v>1207</v>
      </c>
    </row>
    <row r="362" spans="1:9" ht="31.5" customHeight="1" x14ac:dyDescent="0.25">
      <c r="A362" s="96">
        <v>45923</v>
      </c>
      <c r="B362" s="97" t="s">
        <v>123</v>
      </c>
      <c r="C362" s="97" t="s">
        <v>113</v>
      </c>
      <c r="D362" s="97">
        <v>317</v>
      </c>
      <c r="E362" s="97" t="s">
        <v>1209</v>
      </c>
      <c r="F362" s="97" t="s">
        <v>25</v>
      </c>
      <c r="G362" s="97" t="s">
        <v>37</v>
      </c>
      <c r="H362" s="97" t="s">
        <v>889</v>
      </c>
      <c r="I362" s="97" t="s">
        <v>1210</v>
      </c>
    </row>
    <row r="363" spans="1:9" ht="22.5" x14ac:dyDescent="0.25">
      <c r="A363" s="96">
        <v>45923</v>
      </c>
      <c r="B363" s="97" t="s">
        <v>123</v>
      </c>
      <c r="C363" s="97" t="s">
        <v>113</v>
      </c>
      <c r="D363" s="97">
        <v>318</v>
      </c>
      <c r="E363" s="97" t="s">
        <v>1211</v>
      </c>
      <c r="F363" s="97" t="s">
        <v>25</v>
      </c>
      <c r="G363" s="97" t="s">
        <v>37</v>
      </c>
      <c r="H363" s="97" t="s">
        <v>889</v>
      </c>
      <c r="I363" s="97" t="s">
        <v>1210</v>
      </c>
    </row>
    <row r="364" spans="1:9" ht="33.75" x14ac:dyDescent="0.25">
      <c r="A364" s="96">
        <v>45923</v>
      </c>
      <c r="B364" s="97" t="s">
        <v>123</v>
      </c>
      <c r="C364" s="97" t="s">
        <v>1212</v>
      </c>
      <c r="D364" s="97">
        <v>319</v>
      </c>
      <c r="E364" s="97" t="s">
        <v>1213</v>
      </c>
      <c r="F364" s="97" t="str">
        <f>_xlfn.IFNA(VLOOKUP(D364,MH!A$2:L$515,7,FALSE), "")</f>
        <v/>
      </c>
      <c r="G364" s="97" t="s">
        <v>37</v>
      </c>
      <c r="H364" s="97" t="s">
        <v>889</v>
      </c>
      <c r="I364" s="97" t="s">
        <v>1214</v>
      </c>
    </row>
    <row r="365" spans="1:9" ht="33.75" x14ac:dyDescent="0.25">
      <c r="A365" s="96">
        <v>45924</v>
      </c>
      <c r="B365" s="97" t="s">
        <v>123</v>
      </c>
      <c r="C365" s="97" t="s">
        <v>113</v>
      </c>
      <c r="D365" s="97">
        <v>321</v>
      </c>
      <c r="E365" s="97" t="s">
        <v>740</v>
      </c>
      <c r="F365" s="97" t="str">
        <f>_xlfn.IFNA(VLOOKUP(D365,MH!A$2:L$515,7,FALSE), "")</f>
        <v>ePortál</v>
      </c>
      <c r="G365" s="97" t="s">
        <v>37</v>
      </c>
      <c r="H365" s="97" t="s">
        <v>889</v>
      </c>
      <c r="I365" s="97" t="s">
        <v>1215</v>
      </c>
    </row>
    <row r="366" spans="1:9" ht="33.75" x14ac:dyDescent="0.25">
      <c r="A366" s="96">
        <v>45890</v>
      </c>
      <c r="B366" s="97" t="s">
        <v>123</v>
      </c>
      <c r="C366" s="97" t="s">
        <v>1137</v>
      </c>
      <c r="D366" s="97">
        <v>295</v>
      </c>
      <c r="E366" s="97" t="s">
        <v>1167</v>
      </c>
      <c r="F366" s="97" t="str">
        <f>_xlfn.IFNA(VLOOKUP(D366,MH!A$2:L$515,7,FALSE), "")</f>
        <v/>
      </c>
      <c r="G366" s="97" t="s">
        <v>27</v>
      </c>
      <c r="H366" s="97" t="s">
        <v>868</v>
      </c>
      <c r="I366" s="97" t="s">
        <v>1142</v>
      </c>
    </row>
    <row r="367" spans="1:9" ht="22.5" x14ac:dyDescent="0.25">
      <c r="A367" s="96">
        <v>45924</v>
      </c>
      <c r="B367" s="97" t="s">
        <v>123</v>
      </c>
      <c r="C367" s="97" t="s">
        <v>113</v>
      </c>
      <c r="D367" s="97">
        <v>320</v>
      </c>
      <c r="E367" s="97" t="s">
        <v>1216</v>
      </c>
      <c r="F367" s="97" t="s">
        <v>25</v>
      </c>
      <c r="G367" s="97" t="s">
        <v>37</v>
      </c>
      <c r="H367" s="97" t="s">
        <v>889</v>
      </c>
      <c r="I367" s="97" t="s">
        <v>1217</v>
      </c>
    </row>
    <row r="368" spans="1:9" ht="33.75" x14ac:dyDescent="0.25">
      <c r="A368" s="96">
        <v>45925</v>
      </c>
      <c r="B368" s="97" t="s">
        <v>32</v>
      </c>
      <c r="C368" s="97" t="s">
        <v>113</v>
      </c>
      <c r="D368" s="97">
        <v>306</v>
      </c>
      <c r="E368" s="97" t="s">
        <v>711</v>
      </c>
      <c r="F368" s="97" t="str">
        <f>_xlfn.IFNA(VLOOKUP(D368,MH!A$2:L$515,7,FALSE), "")</f>
        <v>n/a</v>
      </c>
      <c r="G368" s="97" t="s">
        <v>27</v>
      </c>
      <c r="H368" s="97" t="s">
        <v>868</v>
      </c>
      <c r="I368" s="97" t="s">
        <v>1218</v>
      </c>
    </row>
    <row r="369" spans="1:9" ht="33.75" x14ac:dyDescent="0.25">
      <c r="A369" s="96">
        <v>45925</v>
      </c>
      <c r="B369" s="97" t="s">
        <v>32</v>
      </c>
      <c r="C369" s="97" t="s">
        <v>113</v>
      </c>
      <c r="D369" s="97">
        <v>305</v>
      </c>
      <c r="E369" s="97" t="s">
        <v>706</v>
      </c>
      <c r="F369" s="97" t="str">
        <f>_xlfn.IFNA(VLOOKUP(D369,MH!A$2:L$515,7,FALSE), "")</f>
        <v>n/a</v>
      </c>
      <c r="G369" s="97" t="s">
        <v>27</v>
      </c>
      <c r="H369" s="97" t="s">
        <v>868</v>
      </c>
      <c r="I369" s="97" t="s">
        <v>1218</v>
      </c>
    </row>
    <row r="370" spans="1:9" ht="33.75" x14ac:dyDescent="0.25">
      <c r="A370" s="96">
        <v>45926</v>
      </c>
      <c r="B370" s="97" t="s">
        <v>32</v>
      </c>
      <c r="C370" s="97" t="s">
        <v>113</v>
      </c>
      <c r="D370" s="97">
        <v>311</v>
      </c>
      <c r="E370" s="97" t="s">
        <v>731</v>
      </c>
      <c r="F370" s="97" t="str">
        <f>_xlfn.IFNA(VLOOKUP(D370,MH!A$2:L$515,7,FALSE), "")</f>
        <v>n/a</v>
      </c>
      <c r="G370" s="97" t="s">
        <v>27</v>
      </c>
      <c r="H370" s="97" t="s">
        <v>868</v>
      </c>
      <c r="I370" s="97" t="s">
        <v>1219</v>
      </c>
    </row>
    <row r="371" spans="1:9" ht="22.5" x14ac:dyDescent="0.25">
      <c r="A371" s="96">
        <v>45943</v>
      </c>
      <c r="B371" s="97" t="s">
        <v>123</v>
      </c>
      <c r="C371" s="97" t="s">
        <v>113</v>
      </c>
      <c r="D371" s="97">
        <v>296</v>
      </c>
      <c r="E371" s="97" t="s">
        <v>674</v>
      </c>
      <c r="F371" s="97" t="str">
        <f>_xlfn.IFNA(VLOOKUP(D371,MH!A$2:L$515,7,FALSE), "")</f>
        <v>ePortál</v>
      </c>
      <c r="G371" s="97" t="s">
        <v>27</v>
      </c>
      <c r="H371" s="97" t="s">
        <v>889</v>
      </c>
      <c r="I371" s="97" t="s">
        <v>1220</v>
      </c>
    </row>
    <row r="372" spans="1:9" ht="22.5" x14ac:dyDescent="0.25">
      <c r="A372" s="96">
        <v>45929</v>
      </c>
      <c r="B372" s="97" t="s">
        <v>32</v>
      </c>
      <c r="C372" s="97" t="s">
        <v>113</v>
      </c>
      <c r="D372" s="97">
        <v>20</v>
      </c>
      <c r="E372" s="97" t="s">
        <v>80</v>
      </c>
      <c r="F372" s="97" t="str">
        <f>_xlfn.IFNA(VLOOKUP(D372,MH!A$2:L$515,7,FALSE), "")</f>
        <v>ePortál</v>
      </c>
      <c r="G372" s="97" t="s">
        <v>37</v>
      </c>
      <c r="H372" s="97" t="s">
        <v>868</v>
      </c>
      <c r="I372" s="97" t="s">
        <v>1221</v>
      </c>
    </row>
    <row r="373" spans="1:9" ht="22.5" x14ac:dyDescent="0.25">
      <c r="A373" s="96">
        <v>45929</v>
      </c>
      <c r="B373" s="97" t="s">
        <v>32</v>
      </c>
      <c r="C373" s="97" t="s">
        <v>113</v>
      </c>
      <c r="D373" s="97">
        <v>110</v>
      </c>
      <c r="E373" s="97" t="s">
        <v>254</v>
      </c>
      <c r="F373" s="97" t="str">
        <f>_xlfn.IFNA(VLOOKUP(D373,MH!A$2:L$515,7,FALSE), "")</f>
        <v>ePortál</v>
      </c>
      <c r="G373" s="97" t="s">
        <v>37</v>
      </c>
      <c r="H373" s="97" t="s">
        <v>868</v>
      </c>
      <c r="I373" s="97" t="s">
        <v>1222</v>
      </c>
    </row>
    <row r="374" spans="1:9" ht="22.5" x14ac:dyDescent="0.25">
      <c r="A374" s="96">
        <v>45929</v>
      </c>
      <c r="B374" s="97" t="s">
        <v>123</v>
      </c>
      <c r="C374" s="97" t="s">
        <v>113</v>
      </c>
      <c r="D374" s="97">
        <v>33</v>
      </c>
      <c r="E374" s="97" t="s">
        <v>1223</v>
      </c>
      <c r="F374" s="97" t="str">
        <f>_xlfn.IFNA(VLOOKUP(D374,MH!A$2:L$515,7,FALSE), "")</f>
        <v/>
      </c>
      <c r="G374" s="97" t="s">
        <v>37</v>
      </c>
      <c r="H374" s="97" t="s">
        <v>871</v>
      </c>
      <c r="I374" s="97" t="s">
        <v>1224</v>
      </c>
    </row>
    <row r="375" spans="1:9" ht="22.5" x14ac:dyDescent="0.25">
      <c r="A375" s="96">
        <v>45929</v>
      </c>
      <c r="B375" s="97" t="s">
        <v>32</v>
      </c>
      <c r="C375" s="97" t="s">
        <v>113</v>
      </c>
      <c r="D375" s="97">
        <v>312</v>
      </c>
      <c r="E375" s="97" t="s">
        <v>735</v>
      </c>
      <c r="F375" s="97" t="str">
        <f>_xlfn.IFNA(VLOOKUP(D375,MH!A$2:L$515,7,FALSE), "")</f>
        <v>ePortál</v>
      </c>
      <c r="G375" s="97" t="s">
        <v>37</v>
      </c>
      <c r="H375" s="97" t="s">
        <v>868</v>
      </c>
      <c r="I375" s="97" t="s">
        <v>1222</v>
      </c>
    </row>
    <row r="376" spans="1:9" ht="33.75" x14ac:dyDescent="0.25">
      <c r="A376" s="96">
        <v>45930</v>
      </c>
      <c r="B376" s="97" t="s">
        <v>32</v>
      </c>
      <c r="C376" s="97" t="s">
        <v>113</v>
      </c>
      <c r="D376" s="97">
        <v>246</v>
      </c>
      <c r="E376" s="97" t="s">
        <v>1169</v>
      </c>
      <c r="F376" s="97" t="str">
        <f>_xlfn.IFNA(VLOOKUP(D376,MH!A$2:L$515,7,FALSE), "")</f>
        <v/>
      </c>
      <c r="G376" s="97" t="s">
        <v>37</v>
      </c>
      <c r="H376" s="97" t="s">
        <v>868</v>
      </c>
      <c r="I376" s="97" t="s">
        <v>1073</v>
      </c>
    </row>
    <row r="377" spans="1:9" ht="33.75" x14ac:dyDescent="0.25">
      <c r="A377" s="96">
        <v>45930</v>
      </c>
      <c r="B377" s="97" t="s">
        <v>32</v>
      </c>
      <c r="C377" s="97" t="s">
        <v>113</v>
      </c>
      <c r="D377" s="97">
        <v>248</v>
      </c>
      <c r="E377" s="97" t="s">
        <v>553</v>
      </c>
      <c r="F377" s="97" t="str">
        <f>_xlfn.IFNA(VLOOKUP(D377,MH!A$2:L$515,7,FALSE), "")</f>
        <v>ePortál</v>
      </c>
      <c r="G377" s="97" t="s">
        <v>37</v>
      </c>
      <c r="H377" s="97" t="s">
        <v>868</v>
      </c>
      <c r="I377" s="97" t="s">
        <v>1073</v>
      </c>
    </row>
    <row r="378" spans="1:9" ht="45" x14ac:dyDescent="0.25">
      <c r="A378" s="96">
        <v>45930</v>
      </c>
      <c r="B378" s="97" t="s">
        <v>123</v>
      </c>
      <c r="C378" s="97" t="s">
        <v>113</v>
      </c>
      <c r="D378" s="97">
        <v>19</v>
      </c>
      <c r="E378" s="97" t="s">
        <v>1225</v>
      </c>
      <c r="F378" s="97" t="str">
        <f>_xlfn.IFNA(VLOOKUP(D378,MH!A$2:L$515,7,FALSE), "")</f>
        <v/>
      </c>
      <c r="G378" s="97" t="s">
        <v>37</v>
      </c>
      <c r="H378" s="97" t="s">
        <v>871</v>
      </c>
      <c r="I378" s="97" t="s">
        <v>1226</v>
      </c>
    </row>
    <row r="379" spans="1:9" ht="45" x14ac:dyDescent="0.25">
      <c r="A379" s="96">
        <v>45930</v>
      </c>
      <c r="B379" s="97" t="s">
        <v>123</v>
      </c>
      <c r="C379" s="97" t="s">
        <v>113</v>
      </c>
      <c r="D379" s="97">
        <v>31</v>
      </c>
      <c r="E379" s="97" t="s">
        <v>1227</v>
      </c>
      <c r="F379" s="97" t="str">
        <f>_xlfn.IFNA(VLOOKUP(D379,MH!A$2:L$515,7,FALSE), "")</f>
        <v>ePortál</v>
      </c>
      <c r="G379" s="97" t="s">
        <v>37</v>
      </c>
      <c r="H379" s="97" t="s">
        <v>871</v>
      </c>
      <c r="I379" s="97" t="s">
        <v>1226</v>
      </c>
    </row>
    <row r="380" spans="1:9" ht="22.5" x14ac:dyDescent="0.25">
      <c r="A380" s="96">
        <v>45888</v>
      </c>
      <c r="B380" s="97" t="s">
        <v>123</v>
      </c>
      <c r="C380" s="97" t="s">
        <v>1141</v>
      </c>
      <c r="D380" s="97">
        <v>297</v>
      </c>
      <c r="E380" s="97" t="s">
        <v>1228</v>
      </c>
      <c r="F380" s="97" t="str">
        <f>_xlfn.IFNA(VLOOKUP(D380,MH!A$2:L$515,7,FALSE), "")</f>
        <v>ePortál</v>
      </c>
      <c r="G380" s="97" t="s">
        <v>27</v>
      </c>
      <c r="H380" s="97" t="s">
        <v>889</v>
      </c>
      <c r="I380" s="97" t="s">
        <v>1102</v>
      </c>
    </row>
    <row r="381" spans="1:9" ht="22.5" x14ac:dyDescent="0.25">
      <c r="A381" s="96">
        <v>45896</v>
      </c>
      <c r="B381" s="97" t="s">
        <v>123</v>
      </c>
      <c r="C381" s="97" t="s">
        <v>1141</v>
      </c>
      <c r="D381" s="97">
        <v>297</v>
      </c>
      <c r="E381" s="97" t="s">
        <v>678</v>
      </c>
      <c r="F381" s="97" t="str">
        <f>_xlfn.IFNA(VLOOKUP(D381,MH!A$2:L$515,7,FALSE), "")</f>
        <v>ePortál</v>
      </c>
      <c r="G381" s="97" t="s">
        <v>27</v>
      </c>
      <c r="H381" s="97" t="s">
        <v>868</v>
      </c>
      <c r="I381" s="97" t="s">
        <v>1102</v>
      </c>
    </row>
    <row r="382" spans="1:9" ht="22.5" x14ac:dyDescent="0.25">
      <c r="A382" s="96">
        <v>45930</v>
      </c>
      <c r="B382" s="97" t="s">
        <v>123</v>
      </c>
      <c r="C382" s="97" t="s">
        <v>113</v>
      </c>
      <c r="D382" s="97">
        <v>310</v>
      </c>
      <c r="E382" s="97" t="s">
        <v>726</v>
      </c>
      <c r="F382" s="97" t="str">
        <f>_xlfn.IFNA(VLOOKUP(D382,MH!A$2:L$515,7,FALSE), "")</f>
        <v>ePortál</v>
      </c>
      <c r="G382" s="97" t="s">
        <v>37</v>
      </c>
      <c r="H382" s="97" t="s">
        <v>868</v>
      </c>
      <c r="I382" s="97" t="s">
        <v>1073</v>
      </c>
    </row>
    <row r="383" spans="1:9" ht="45" x14ac:dyDescent="0.25">
      <c r="A383" s="96">
        <v>45931</v>
      </c>
      <c r="B383" s="97" t="s">
        <v>32</v>
      </c>
      <c r="C383" s="97" t="s">
        <v>113</v>
      </c>
      <c r="D383" s="97">
        <v>244</v>
      </c>
      <c r="E383" s="97" t="s">
        <v>1027</v>
      </c>
      <c r="F383" s="97" t="str">
        <f>_xlfn.IFNA(VLOOKUP(D383,MH!A$2:L$515,7,FALSE), "")</f>
        <v>ePortál</v>
      </c>
      <c r="G383" s="97" t="s">
        <v>27</v>
      </c>
      <c r="H383" s="97" t="s">
        <v>868</v>
      </c>
      <c r="I383" s="97" t="s">
        <v>1230</v>
      </c>
    </row>
    <row r="384" spans="1:9" ht="33.75" x14ac:dyDescent="0.25">
      <c r="A384" s="96">
        <v>45931</v>
      </c>
      <c r="B384" s="97" t="s">
        <v>32</v>
      </c>
      <c r="C384" s="97" t="s">
        <v>113</v>
      </c>
      <c r="D384" s="97">
        <v>222</v>
      </c>
      <c r="E384" s="97" t="s">
        <v>1198</v>
      </c>
      <c r="F384" s="97" t="str">
        <f>_xlfn.IFNA(VLOOKUP(D384,MH!A$2:L$515,7,FALSE), "")</f>
        <v/>
      </c>
      <c r="G384" s="97" t="s">
        <v>27</v>
      </c>
      <c r="H384" s="97" t="s">
        <v>871</v>
      </c>
      <c r="I384" s="97" t="s">
        <v>1231</v>
      </c>
    </row>
    <row r="385" spans="1:9" ht="33.75" x14ac:dyDescent="0.25">
      <c r="A385" s="96">
        <v>45931</v>
      </c>
      <c r="B385" s="97" t="s">
        <v>32</v>
      </c>
      <c r="C385" s="97" t="s">
        <v>113</v>
      </c>
      <c r="D385" s="97">
        <v>223</v>
      </c>
      <c r="E385" s="97" t="s">
        <v>1197</v>
      </c>
      <c r="F385" s="97" t="str">
        <f>_xlfn.IFNA(VLOOKUP(D385,MH!A$2:L$515,7,FALSE), "")</f>
        <v/>
      </c>
      <c r="G385" s="97" t="s">
        <v>27</v>
      </c>
      <c r="H385" s="97" t="s">
        <v>871</v>
      </c>
      <c r="I385" s="97" t="s">
        <v>1231</v>
      </c>
    </row>
    <row r="386" spans="1:9" ht="22.5" x14ac:dyDescent="0.25">
      <c r="A386" s="96">
        <v>45888</v>
      </c>
      <c r="B386" s="97" t="s">
        <v>123</v>
      </c>
      <c r="C386" s="97" t="s">
        <v>1141</v>
      </c>
      <c r="D386" s="97">
        <v>298</v>
      </c>
      <c r="E386" s="97" t="s">
        <v>1232</v>
      </c>
      <c r="F386" s="97" t="str">
        <f>_xlfn.IFNA(VLOOKUP(D386,MH!A$2:L$515,7,FALSE), "")</f>
        <v>ePortál</v>
      </c>
      <c r="G386" s="97" t="s">
        <v>27</v>
      </c>
      <c r="H386" s="97" t="s">
        <v>889</v>
      </c>
      <c r="I386" s="97" t="s">
        <v>1102</v>
      </c>
    </row>
    <row r="387" spans="1:9" ht="33.75" x14ac:dyDescent="0.25">
      <c r="A387" s="96">
        <v>45932</v>
      </c>
      <c r="B387" s="97" t="s">
        <v>32</v>
      </c>
      <c r="C387" s="97" t="s">
        <v>113</v>
      </c>
      <c r="D387" s="97">
        <v>243</v>
      </c>
      <c r="E387" s="97" t="s">
        <v>543</v>
      </c>
      <c r="F387" s="97" t="str">
        <f>_xlfn.IFNA(VLOOKUP(D387,MH!A$2:L$515,7,FALSE), "")</f>
        <v>ePortál</v>
      </c>
      <c r="G387" s="97" t="s">
        <v>27</v>
      </c>
      <c r="H387" s="97" t="s">
        <v>868</v>
      </c>
      <c r="I387" s="97" t="s">
        <v>1136</v>
      </c>
    </row>
    <row r="388" spans="1:9" ht="33.75" x14ac:dyDescent="0.25">
      <c r="A388" s="96">
        <v>45932</v>
      </c>
      <c r="B388" s="97" t="s">
        <v>32</v>
      </c>
      <c r="C388" s="97" t="s">
        <v>113</v>
      </c>
      <c r="D388" s="97">
        <v>242</v>
      </c>
      <c r="E388" s="97" t="s">
        <v>539</v>
      </c>
      <c r="F388" s="97" t="str">
        <f>_xlfn.IFNA(VLOOKUP(D388,MH!A$2:L$515,7,FALSE), "")</f>
        <v>ePortál</v>
      </c>
      <c r="G388" s="97" t="s">
        <v>27</v>
      </c>
      <c r="H388" s="97" t="s">
        <v>868</v>
      </c>
      <c r="I388" s="97" t="s">
        <v>1136</v>
      </c>
    </row>
    <row r="389" spans="1:9" ht="33.75" x14ac:dyDescent="0.25">
      <c r="A389" s="96">
        <v>45936</v>
      </c>
      <c r="B389" s="97" t="s">
        <v>32</v>
      </c>
      <c r="C389" s="97" t="s">
        <v>113</v>
      </c>
      <c r="D389" s="97">
        <v>80</v>
      </c>
      <c r="E389" s="97" t="s">
        <v>1109</v>
      </c>
      <c r="F389" s="97" t="str">
        <f>_xlfn.IFNA(VLOOKUP(D389,MH!A$2:L$515,7,FALSE), "")</f>
        <v/>
      </c>
      <c r="G389" s="97" t="s">
        <v>37</v>
      </c>
      <c r="H389" s="97" t="s">
        <v>871</v>
      </c>
      <c r="I389" s="97" t="s">
        <v>1233</v>
      </c>
    </row>
    <row r="390" spans="1:9" ht="22.5" x14ac:dyDescent="0.25">
      <c r="A390" s="96">
        <v>45896</v>
      </c>
      <c r="B390" s="97" t="s">
        <v>123</v>
      </c>
      <c r="C390" s="97" t="s">
        <v>1141</v>
      </c>
      <c r="D390" s="97">
        <v>298</v>
      </c>
      <c r="E390" s="97" t="s">
        <v>682</v>
      </c>
      <c r="F390" s="97" t="str">
        <f>_xlfn.IFNA(VLOOKUP(D390,MH!A$2:L$515,7,FALSE), "")</f>
        <v>ePortál</v>
      </c>
      <c r="G390" s="97" t="s">
        <v>27</v>
      </c>
      <c r="H390" s="97" t="s">
        <v>868</v>
      </c>
      <c r="I390" s="97" t="s">
        <v>1102</v>
      </c>
    </row>
    <row r="391" spans="1:9" ht="67.5" x14ac:dyDescent="0.25">
      <c r="A391" s="96">
        <v>45936</v>
      </c>
      <c r="B391" s="97" t="s">
        <v>32</v>
      </c>
      <c r="C391" s="97" t="s">
        <v>113</v>
      </c>
      <c r="D391" s="97">
        <v>7</v>
      </c>
      <c r="E391" s="97" t="s">
        <v>46</v>
      </c>
      <c r="F391" s="97" t="str">
        <f>_xlfn.IFNA(VLOOKUP(D391,MH!A$2:L$515,7,FALSE), "")</f>
        <v>ePortál</v>
      </c>
      <c r="G391" s="97" t="s">
        <v>27</v>
      </c>
      <c r="H391" s="97" t="s">
        <v>868</v>
      </c>
      <c r="I391" s="97" t="s">
        <v>1234</v>
      </c>
    </row>
    <row r="392" spans="1:9" ht="22.5" x14ac:dyDescent="0.25">
      <c r="A392" s="96">
        <v>45937</v>
      </c>
      <c r="B392" s="97" t="s">
        <v>123</v>
      </c>
      <c r="C392" s="97" t="s">
        <v>113</v>
      </c>
      <c r="D392" s="97">
        <v>215</v>
      </c>
      <c r="E392" s="97" t="s">
        <v>472</v>
      </c>
      <c r="F392" s="97" t="str">
        <f>_xlfn.IFNA(VLOOKUP(D392,MH!A$2:L$515,7,FALSE), "")</f>
        <v>ePortál</v>
      </c>
      <c r="G392" s="97" t="s">
        <v>37</v>
      </c>
      <c r="H392" s="97" t="s">
        <v>868</v>
      </c>
      <c r="I392" s="97" t="s">
        <v>1235</v>
      </c>
    </row>
    <row r="393" spans="1:9" ht="22.5" x14ac:dyDescent="0.25">
      <c r="A393" s="96">
        <v>45937</v>
      </c>
      <c r="B393" s="97" t="s">
        <v>32</v>
      </c>
      <c r="C393" s="97" t="s">
        <v>113</v>
      </c>
      <c r="D393" s="97">
        <v>227</v>
      </c>
      <c r="E393" s="97" t="s">
        <v>498</v>
      </c>
      <c r="F393" s="97" t="str">
        <f>_xlfn.IFNA(VLOOKUP(D393,MH!A$2:L$515,7,FALSE), "")</f>
        <v>n/a</v>
      </c>
      <c r="G393" s="97" t="s">
        <v>27</v>
      </c>
      <c r="H393" s="97" t="s">
        <v>868</v>
      </c>
      <c r="I393" s="97" t="s">
        <v>1236</v>
      </c>
    </row>
    <row r="394" spans="1:9" ht="45" x14ac:dyDescent="0.25">
      <c r="A394" s="96">
        <v>45937</v>
      </c>
      <c r="B394" s="97" t="s">
        <v>32</v>
      </c>
      <c r="C394" s="97" t="s">
        <v>1212</v>
      </c>
      <c r="D394" s="97">
        <v>325</v>
      </c>
      <c r="E394" s="97" t="s">
        <v>747</v>
      </c>
      <c r="F394" s="97" t="str">
        <f>_xlfn.IFNA(VLOOKUP(D394,MH!A$2:L$515,7,FALSE), "")</f>
        <v>n/a</v>
      </c>
      <c r="G394" s="97" t="s">
        <v>27</v>
      </c>
      <c r="H394" s="97" t="s">
        <v>889</v>
      </c>
      <c r="I394" s="97" t="s">
        <v>1237</v>
      </c>
    </row>
    <row r="395" spans="1:9" ht="22.5" x14ac:dyDescent="0.25">
      <c r="A395" s="96">
        <v>45938</v>
      </c>
      <c r="B395" s="97" t="s">
        <v>32</v>
      </c>
      <c r="C395" s="97" t="s">
        <v>113</v>
      </c>
      <c r="D395" s="97">
        <v>134</v>
      </c>
      <c r="E395" s="97" t="s">
        <v>327</v>
      </c>
      <c r="F395" s="97" t="str">
        <f>_xlfn.IFNA(VLOOKUP(D395,MH!A$2:L$515,7,FALSE), "")</f>
        <v>ePortál</v>
      </c>
      <c r="G395" s="97" t="s">
        <v>37</v>
      </c>
      <c r="H395" s="97" t="s">
        <v>868</v>
      </c>
      <c r="I395" s="97" t="s">
        <v>1238</v>
      </c>
    </row>
    <row r="396" spans="1:9" ht="22.5" x14ac:dyDescent="0.25">
      <c r="A396" s="96">
        <v>45938</v>
      </c>
      <c r="B396" s="97" t="s">
        <v>32</v>
      </c>
      <c r="C396" s="97" t="s">
        <v>113</v>
      </c>
      <c r="D396" s="97">
        <v>204</v>
      </c>
      <c r="E396" s="97" t="s">
        <v>447</v>
      </c>
      <c r="F396" s="97" t="str">
        <f>_xlfn.IFNA(VLOOKUP(D396,MH!A$2:L$515,7,FALSE), "")</f>
        <v>ePortál</v>
      </c>
      <c r="G396" s="97" t="s">
        <v>37</v>
      </c>
      <c r="H396" s="97" t="s">
        <v>868</v>
      </c>
      <c r="I396" s="97" t="s">
        <v>1239</v>
      </c>
    </row>
    <row r="397" spans="1:9" ht="22.5" x14ac:dyDescent="0.25">
      <c r="A397" s="96">
        <v>45938</v>
      </c>
      <c r="B397" s="97" t="s">
        <v>32</v>
      </c>
      <c r="C397" s="97" t="s">
        <v>113</v>
      </c>
      <c r="D397" s="97">
        <v>294</v>
      </c>
      <c r="E397" s="97" t="s">
        <v>1117</v>
      </c>
      <c r="F397" s="97" t="str">
        <f>_xlfn.IFNA(VLOOKUP(D397,MH!A$2:L$515,7,FALSE), "")</f>
        <v/>
      </c>
      <c r="G397" s="97" t="s">
        <v>37</v>
      </c>
      <c r="H397" s="97" t="s">
        <v>871</v>
      </c>
      <c r="I397" s="97" t="s">
        <v>1240</v>
      </c>
    </row>
    <row r="398" spans="1:9" ht="33.75" x14ac:dyDescent="0.25">
      <c r="A398" s="96">
        <v>45936</v>
      </c>
      <c r="B398" s="97" t="s">
        <v>123</v>
      </c>
      <c r="C398" s="97" t="s">
        <v>113</v>
      </c>
      <c r="D398" s="97">
        <v>306</v>
      </c>
      <c r="E398" s="97" t="s">
        <v>711</v>
      </c>
      <c r="F398" s="97" t="str">
        <f>_xlfn.IFNA(VLOOKUP(D398,MH!A$2:L$515,7,FALSE), "")</f>
        <v>n/a</v>
      </c>
      <c r="G398" s="97" t="s">
        <v>27</v>
      </c>
      <c r="H398" s="97" t="s">
        <v>868</v>
      </c>
      <c r="I398" s="97" t="s">
        <v>1241</v>
      </c>
    </row>
    <row r="399" spans="1:9" ht="22.5" x14ac:dyDescent="0.25">
      <c r="A399" s="96">
        <v>45939</v>
      </c>
      <c r="B399" s="97" t="s">
        <v>32</v>
      </c>
      <c r="C399" s="97" t="s">
        <v>113</v>
      </c>
      <c r="D399" s="97">
        <v>60</v>
      </c>
      <c r="E399" s="97" t="s">
        <v>156</v>
      </c>
      <c r="F399" s="97" t="str">
        <f>_xlfn.IFNA(VLOOKUP(D399,MH!A$2:L$515,7,FALSE), "")</f>
        <v>ePortál</v>
      </c>
      <c r="G399" s="97" t="s">
        <v>37</v>
      </c>
      <c r="H399" s="97" t="s">
        <v>868</v>
      </c>
      <c r="I399" s="97" t="s">
        <v>1242</v>
      </c>
    </row>
    <row r="400" spans="1:9" ht="22.5" x14ac:dyDescent="0.25">
      <c r="A400" s="96">
        <v>45939</v>
      </c>
      <c r="B400" s="97" t="s">
        <v>32</v>
      </c>
      <c r="C400" s="97" t="s">
        <v>113</v>
      </c>
      <c r="D400" s="97">
        <v>190</v>
      </c>
      <c r="E400" s="97" t="s">
        <v>419</v>
      </c>
      <c r="F400" s="97" t="str">
        <f>_xlfn.IFNA(VLOOKUP(D400,MH!A$2:L$515,7,FALSE), "")</f>
        <v>ePortál</v>
      </c>
      <c r="G400" s="97" t="s">
        <v>37</v>
      </c>
      <c r="H400" s="97" t="s">
        <v>868</v>
      </c>
      <c r="I400" s="97" t="s">
        <v>1243</v>
      </c>
    </row>
    <row r="401" spans="1:9" ht="36" customHeight="1" x14ac:dyDescent="0.25">
      <c r="A401" s="96">
        <v>45943</v>
      </c>
      <c r="B401" s="97" t="s">
        <v>123</v>
      </c>
      <c r="C401" s="97" t="s">
        <v>1212</v>
      </c>
      <c r="D401" s="97">
        <v>319</v>
      </c>
      <c r="E401" s="97" t="s">
        <v>1213</v>
      </c>
      <c r="F401" s="97" t="str">
        <f>_xlfn.IFNA(VLOOKUP(D401,MH!A$2:L$515,7,FALSE), "")</f>
        <v/>
      </c>
      <c r="G401" s="97" t="s">
        <v>27</v>
      </c>
      <c r="H401" s="97" t="s">
        <v>889</v>
      </c>
      <c r="I401" s="97" t="s">
        <v>1220</v>
      </c>
    </row>
    <row r="402" spans="1:9" ht="33.75" x14ac:dyDescent="0.25">
      <c r="A402" s="96">
        <v>45924</v>
      </c>
      <c r="B402" s="97" t="s">
        <v>123</v>
      </c>
      <c r="C402" s="97" t="s">
        <v>113</v>
      </c>
      <c r="D402" s="97">
        <v>323</v>
      </c>
      <c r="E402" s="97" t="s">
        <v>744</v>
      </c>
      <c r="F402" s="97" t="str">
        <f>_xlfn.IFNA(VLOOKUP(D402,MH!A$2:L$515,7,FALSE), "")</f>
        <v>n/a</v>
      </c>
      <c r="G402" s="97" t="s">
        <v>27</v>
      </c>
      <c r="H402" s="97" t="s">
        <v>889</v>
      </c>
      <c r="I402" s="97" t="s">
        <v>1244</v>
      </c>
    </row>
    <row r="403" spans="1:9" ht="33.75" x14ac:dyDescent="0.25">
      <c r="A403" s="96">
        <v>45944</v>
      </c>
      <c r="B403" s="97" t="s">
        <v>32</v>
      </c>
      <c r="C403" s="97" t="s">
        <v>113</v>
      </c>
      <c r="D403" s="97">
        <v>135</v>
      </c>
      <c r="E403" s="97" t="s">
        <v>332</v>
      </c>
      <c r="F403" s="97" t="str">
        <f>_xlfn.IFNA(VLOOKUP(D403,MH!A$2:L$515,7,FALSE), "")</f>
        <v>ePortál</v>
      </c>
      <c r="G403" s="97" t="s">
        <v>37</v>
      </c>
      <c r="H403" s="97" t="s">
        <v>868</v>
      </c>
      <c r="I403" s="97" t="s">
        <v>1245</v>
      </c>
    </row>
    <row r="404" spans="1:9" ht="22.5" x14ac:dyDescent="0.25">
      <c r="A404" s="97" t="s">
        <v>1070</v>
      </c>
      <c r="B404" s="97" t="s">
        <v>123</v>
      </c>
      <c r="C404" s="97" t="s">
        <v>113</v>
      </c>
      <c r="D404" s="97">
        <v>323</v>
      </c>
      <c r="E404" s="97" t="s">
        <v>744</v>
      </c>
      <c r="F404" s="97" t="str">
        <f>_xlfn.IFNA(VLOOKUP(D404,MH!A$2:L$515,7,FALSE), "")</f>
        <v>n/a</v>
      </c>
      <c r="G404" s="97" t="s">
        <v>27</v>
      </c>
      <c r="H404" s="97" t="s">
        <v>868</v>
      </c>
      <c r="I404" s="97" t="s">
        <v>1246</v>
      </c>
    </row>
    <row r="405" spans="1:9" ht="33.75" customHeight="1" x14ac:dyDescent="0.25">
      <c r="A405" s="96">
        <v>45926</v>
      </c>
      <c r="B405" s="97" t="s">
        <v>123</v>
      </c>
      <c r="C405" s="97" t="s">
        <v>113</v>
      </c>
      <c r="D405" s="97">
        <v>324</v>
      </c>
      <c r="E405" s="97" t="s">
        <v>1247</v>
      </c>
      <c r="F405" s="97" t="str">
        <f>_xlfn.IFNA(VLOOKUP(D405,MH!A$2:L$515,7,FALSE), "")</f>
        <v/>
      </c>
      <c r="G405" s="97" t="s">
        <v>27</v>
      </c>
      <c r="H405" s="97" t="s">
        <v>889</v>
      </c>
      <c r="I405" s="97" t="s">
        <v>1248</v>
      </c>
    </row>
    <row r="406" spans="1:9" ht="22.5" x14ac:dyDescent="0.25">
      <c r="A406" s="96">
        <v>45938</v>
      </c>
      <c r="B406" s="97" t="s">
        <v>123</v>
      </c>
      <c r="C406" s="97" t="s">
        <v>113</v>
      </c>
      <c r="D406" s="97">
        <v>326</v>
      </c>
      <c r="E406" s="97" t="s">
        <v>1249</v>
      </c>
      <c r="F406" s="97" t="str">
        <f>_xlfn.IFNA(VLOOKUP(D406,MH!A$2:L$515,7,FALSE), "")</f>
        <v>n/a</v>
      </c>
      <c r="G406" s="97" t="s">
        <v>27</v>
      </c>
      <c r="H406" s="97" t="s">
        <v>889</v>
      </c>
      <c r="I406" s="97" t="s">
        <v>1250</v>
      </c>
    </row>
    <row r="407" spans="1:9" ht="22.5" x14ac:dyDescent="0.25">
      <c r="A407" s="97" t="s">
        <v>1070</v>
      </c>
      <c r="B407" s="97" t="s">
        <v>123</v>
      </c>
      <c r="C407" s="97" t="s">
        <v>113</v>
      </c>
      <c r="D407" s="97">
        <v>214</v>
      </c>
      <c r="E407" s="97" t="s">
        <v>468</v>
      </c>
      <c r="F407" s="97" t="str">
        <f>_xlfn.IFNA(VLOOKUP(D407,MH!A$2:L$515,7,FALSE), "")</f>
        <v>ePortál</v>
      </c>
      <c r="G407" s="97" t="s">
        <v>37</v>
      </c>
      <c r="H407" s="97" t="s">
        <v>868</v>
      </c>
      <c r="I407" s="97" t="s">
        <v>1243</v>
      </c>
    </row>
    <row r="408" spans="1:9" ht="22.5" x14ac:dyDescent="0.25">
      <c r="A408" s="97" t="s">
        <v>1251</v>
      </c>
      <c r="B408" s="97" t="s">
        <v>123</v>
      </c>
      <c r="C408" s="97" t="s">
        <v>1252</v>
      </c>
      <c r="D408" s="97">
        <v>150</v>
      </c>
      <c r="E408" s="97" t="s">
        <v>368</v>
      </c>
      <c r="F408" s="97" t="str">
        <f>_xlfn.IFNA(VLOOKUP(D408,MH!A$2:L$515,7,FALSE), "")</f>
        <v>n/a</v>
      </c>
      <c r="G408" s="97" t="s">
        <v>37</v>
      </c>
      <c r="H408" s="97" t="s">
        <v>868</v>
      </c>
      <c r="I408" s="97" t="s">
        <v>1253</v>
      </c>
    </row>
    <row r="409" spans="1:9" ht="33.75" x14ac:dyDescent="0.25">
      <c r="A409" s="97" t="s">
        <v>1251</v>
      </c>
      <c r="B409" s="97" t="s">
        <v>123</v>
      </c>
      <c r="C409" s="97" t="s">
        <v>1254</v>
      </c>
      <c r="D409" s="97">
        <v>328</v>
      </c>
      <c r="E409" s="97" t="s">
        <v>754</v>
      </c>
      <c r="F409" s="97" t="str">
        <f>_xlfn.IFNA(VLOOKUP(D409,MH!A$2:L$515,7,FALSE), "")</f>
        <v>ePortál</v>
      </c>
      <c r="G409" s="97" t="s">
        <v>37</v>
      </c>
      <c r="H409" s="97" t="s">
        <v>889</v>
      </c>
      <c r="I409" s="97" t="s">
        <v>1255</v>
      </c>
    </row>
    <row r="410" spans="1:9" ht="22.5" x14ac:dyDescent="0.25">
      <c r="A410" s="97" t="s">
        <v>1251</v>
      </c>
      <c r="B410" s="97" t="s">
        <v>123</v>
      </c>
      <c r="C410" s="97" t="s">
        <v>1254</v>
      </c>
      <c r="D410" s="97">
        <v>329</v>
      </c>
      <c r="E410" s="97" t="s">
        <v>758</v>
      </c>
      <c r="F410" s="97" t="str">
        <f>_xlfn.IFNA(VLOOKUP(D410,MH!A$2:L$515,7,FALSE), "")</f>
        <v>n/a</v>
      </c>
      <c r="G410" s="97" t="s">
        <v>37</v>
      </c>
      <c r="H410" s="97" t="s">
        <v>889</v>
      </c>
      <c r="I410" s="97" t="s">
        <v>1255</v>
      </c>
    </row>
    <row r="411" spans="1:9" ht="22.5" x14ac:dyDescent="0.25">
      <c r="A411" s="97" t="s">
        <v>1256</v>
      </c>
      <c r="B411" s="97" t="s">
        <v>123</v>
      </c>
      <c r="C411" s="97" t="s">
        <v>1254</v>
      </c>
      <c r="D411" s="97">
        <v>330</v>
      </c>
      <c r="E411" s="97" t="s">
        <v>762</v>
      </c>
      <c r="F411" s="97" t="str">
        <f>_xlfn.IFNA(VLOOKUP(D411,MH!A$2:L$515,7,FALSE), "")</f>
        <v>ePortál</v>
      </c>
      <c r="G411" s="97" t="s">
        <v>37</v>
      </c>
      <c r="H411" s="97" t="s">
        <v>889</v>
      </c>
      <c r="I411" s="97" t="s">
        <v>1255</v>
      </c>
    </row>
    <row r="412" spans="1:9" ht="22.5" x14ac:dyDescent="0.25">
      <c r="A412" s="97" t="s">
        <v>1256</v>
      </c>
      <c r="B412" s="97" t="s">
        <v>123</v>
      </c>
      <c r="C412" s="97" t="s">
        <v>1254</v>
      </c>
      <c r="D412" s="97">
        <v>307</v>
      </c>
      <c r="E412" s="97" t="s">
        <v>716</v>
      </c>
      <c r="F412" s="97" t="str">
        <f>_xlfn.IFNA(VLOOKUP(D412,MH!A$2:L$515,7,FALSE), "")</f>
        <v>ePortál</v>
      </c>
      <c r="G412" s="97" t="s">
        <v>37</v>
      </c>
      <c r="H412" s="97" t="s">
        <v>868</v>
      </c>
      <c r="I412" s="97" t="s">
        <v>1257</v>
      </c>
    </row>
    <row r="413" spans="1:9" ht="22.5" x14ac:dyDescent="0.25">
      <c r="A413" s="97" t="s">
        <v>1256</v>
      </c>
      <c r="B413" s="97" t="s">
        <v>123</v>
      </c>
      <c r="C413" s="97" t="s">
        <v>1254</v>
      </c>
      <c r="D413" s="97">
        <v>59</v>
      </c>
      <c r="E413" s="97" t="s">
        <v>151</v>
      </c>
      <c r="F413" s="97" t="str">
        <f>_xlfn.IFNA(VLOOKUP(D413,MH!A$2:L$515,7,FALSE), "")</f>
        <v>ePortál</v>
      </c>
      <c r="G413" s="97" t="s">
        <v>37</v>
      </c>
      <c r="H413" s="97" t="s">
        <v>868</v>
      </c>
      <c r="I413" s="97" t="s">
        <v>1257</v>
      </c>
    </row>
    <row r="414" spans="1:9" ht="22.5" x14ac:dyDescent="0.25">
      <c r="A414" s="97" t="s">
        <v>1256</v>
      </c>
      <c r="B414" s="97" t="s">
        <v>123</v>
      </c>
      <c r="C414" s="97" t="s">
        <v>1254</v>
      </c>
      <c r="D414" s="97">
        <v>135</v>
      </c>
      <c r="E414" s="97" t="s">
        <v>332</v>
      </c>
      <c r="F414" s="97" t="str">
        <f>_xlfn.IFNA(VLOOKUP(D414,MH!A$2:L$515,7,FALSE), "")</f>
        <v>ePortál</v>
      </c>
      <c r="G414" s="97" t="s">
        <v>37</v>
      </c>
      <c r="H414" s="97" t="s">
        <v>868</v>
      </c>
      <c r="I414" s="97" t="s">
        <v>1258</v>
      </c>
    </row>
    <row r="415" spans="1:9" ht="33.75" x14ac:dyDescent="0.25">
      <c r="A415" s="97" t="s">
        <v>1256</v>
      </c>
      <c r="B415" s="97" t="s">
        <v>123</v>
      </c>
      <c r="C415" s="97" t="s">
        <v>1212</v>
      </c>
      <c r="D415" s="97">
        <v>109</v>
      </c>
      <c r="E415" s="97" t="s">
        <v>250</v>
      </c>
      <c r="F415" s="97" t="str">
        <f>_xlfn.IFNA(VLOOKUP(D415,MH!A$2:L$515,7,FALSE), "")</f>
        <v>ePortál</v>
      </c>
      <c r="G415" s="97" t="s">
        <v>37</v>
      </c>
      <c r="H415" s="97" t="s">
        <v>868</v>
      </c>
      <c r="I415" s="97" t="s">
        <v>1259</v>
      </c>
    </row>
    <row r="416" spans="1:9" ht="47.25" customHeight="1" x14ac:dyDescent="0.25">
      <c r="A416" s="97" t="s">
        <v>1256</v>
      </c>
      <c r="B416" s="97" t="s">
        <v>123</v>
      </c>
      <c r="C416" s="97" t="s">
        <v>1212</v>
      </c>
      <c r="D416" s="97">
        <v>248</v>
      </c>
      <c r="E416" s="97" t="s">
        <v>553</v>
      </c>
      <c r="F416" s="97" t="str">
        <f>_xlfn.IFNA(VLOOKUP(D416,MH!A$2:L$515,7,FALSE), "")</f>
        <v>ePortál</v>
      </c>
      <c r="G416" s="97" t="s">
        <v>37</v>
      </c>
      <c r="H416" s="97" t="s">
        <v>868</v>
      </c>
      <c r="I416" s="97" t="s">
        <v>1260</v>
      </c>
    </row>
    <row r="417" spans="1:9" ht="47.25" customHeight="1" x14ac:dyDescent="0.25">
      <c r="A417" s="97" t="s">
        <v>1256</v>
      </c>
      <c r="B417" s="97" t="s">
        <v>123</v>
      </c>
      <c r="C417" s="97" t="s">
        <v>1212</v>
      </c>
      <c r="D417" s="97">
        <v>283</v>
      </c>
      <c r="E417" s="97" t="s">
        <v>640</v>
      </c>
      <c r="F417" s="97" t="str">
        <f>_xlfn.IFNA(VLOOKUP(D417,MH!A$2:L$515,7,FALSE), "")</f>
        <v>ePortál</v>
      </c>
      <c r="G417" s="97" t="s">
        <v>37</v>
      </c>
      <c r="H417" s="97" t="s">
        <v>868</v>
      </c>
      <c r="I417" s="97" t="s">
        <v>1260</v>
      </c>
    </row>
    <row r="418" spans="1:9" ht="57" customHeight="1" x14ac:dyDescent="0.25">
      <c r="A418" s="97" t="s">
        <v>1261</v>
      </c>
      <c r="B418" s="97" t="s">
        <v>123</v>
      </c>
      <c r="C418" s="97" t="s">
        <v>1137</v>
      </c>
      <c r="D418" s="97">
        <v>295</v>
      </c>
      <c r="E418" s="97" t="s">
        <v>1167</v>
      </c>
      <c r="F418" s="97" t="str">
        <f>_xlfn.IFNA(VLOOKUP(D418,MH!A$2:L$515,7,FALSE), "")</f>
        <v/>
      </c>
      <c r="G418" s="97" t="s">
        <v>27</v>
      </c>
      <c r="H418" s="97" t="s">
        <v>868</v>
      </c>
      <c r="I418" s="97" t="s">
        <v>1262</v>
      </c>
    </row>
    <row r="419" spans="1:9" ht="57" customHeight="1" x14ac:dyDescent="0.25">
      <c r="A419" s="97" t="s">
        <v>1261</v>
      </c>
      <c r="B419" s="97" t="s">
        <v>123</v>
      </c>
      <c r="C419" s="97" t="s">
        <v>113</v>
      </c>
      <c r="D419" s="97">
        <v>238</v>
      </c>
      <c r="E419" s="97" t="s">
        <v>527</v>
      </c>
      <c r="F419" s="97" t="str">
        <f>_xlfn.IFNA(VLOOKUP(D419,MH!A$2:L$515,7,FALSE), "")</f>
        <v>n/a</v>
      </c>
      <c r="G419" s="97" t="s">
        <v>27</v>
      </c>
      <c r="H419" s="97" t="s">
        <v>868</v>
      </c>
      <c r="I419" s="97" t="s">
        <v>1194</v>
      </c>
    </row>
    <row r="420" spans="1:9" ht="59.25" customHeight="1" x14ac:dyDescent="0.25">
      <c r="A420" s="97" t="s">
        <v>1261</v>
      </c>
      <c r="B420" s="97" t="s">
        <v>123</v>
      </c>
      <c r="C420" s="97" t="s">
        <v>113</v>
      </c>
      <c r="D420" s="97">
        <v>284</v>
      </c>
      <c r="E420" s="97" t="s">
        <v>644</v>
      </c>
      <c r="F420" s="97" t="str">
        <f>_xlfn.IFNA(VLOOKUP(D420,MH!A$2:L$515,7,FALSE), "")</f>
        <v>ePortál</v>
      </c>
      <c r="G420" s="97" t="s">
        <v>37</v>
      </c>
      <c r="H420" s="97" t="s">
        <v>868</v>
      </c>
      <c r="I420" s="97" t="s">
        <v>1263</v>
      </c>
    </row>
    <row r="421" spans="1:9" ht="39" customHeight="1" x14ac:dyDescent="0.25">
      <c r="A421" s="97" t="s">
        <v>1264</v>
      </c>
      <c r="B421" s="97" t="s">
        <v>123</v>
      </c>
      <c r="C421" s="97" t="s">
        <v>113</v>
      </c>
      <c r="D421" s="97">
        <v>130</v>
      </c>
      <c r="E421" s="97" t="s">
        <v>307</v>
      </c>
      <c r="F421" s="97" t="str">
        <f>_xlfn.IFNA(VLOOKUP(D421,MH!A$2:L$515,7,FALSE), "")</f>
        <v>ePortál</v>
      </c>
      <c r="G421" s="97" t="s">
        <v>37</v>
      </c>
      <c r="H421" s="97" t="s">
        <v>868</v>
      </c>
      <c r="I421" s="97" t="s">
        <v>1265</v>
      </c>
    </row>
    <row r="422" spans="1:9" ht="39" customHeight="1" x14ac:dyDescent="0.25">
      <c r="A422" s="97" t="s">
        <v>1264</v>
      </c>
      <c r="B422" s="97" t="s">
        <v>123</v>
      </c>
      <c r="C422" s="97" t="s">
        <v>113</v>
      </c>
      <c r="D422" s="97">
        <v>293</v>
      </c>
      <c r="E422" s="97" t="s">
        <v>670</v>
      </c>
      <c r="F422" s="97" t="str">
        <f>_xlfn.IFNA(VLOOKUP(D422,MH!A$2:L$515,7,FALSE), "")</f>
        <v>ePortál</v>
      </c>
      <c r="G422" s="97" t="s">
        <v>37</v>
      </c>
      <c r="H422" s="97" t="s">
        <v>868</v>
      </c>
      <c r="I422" s="97" t="s">
        <v>1265</v>
      </c>
    </row>
    <row r="423" spans="1:9" ht="19.5" customHeight="1" x14ac:dyDescent="0.25">
      <c r="A423" s="97" t="s">
        <v>1266</v>
      </c>
      <c r="B423" s="97" t="s">
        <v>123</v>
      </c>
      <c r="C423" s="97" t="s">
        <v>113</v>
      </c>
      <c r="D423" s="97">
        <v>331</v>
      </c>
      <c r="E423" s="97" t="s">
        <v>765</v>
      </c>
      <c r="F423" s="97" t="str">
        <f>_xlfn.IFNA(VLOOKUP(D423,MH!A$2:L$515,7,FALSE), "")</f>
        <v>ePortál</v>
      </c>
      <c r="G423" s="97" t="s">
        <v>37</v>
      </c>
      <c r="H423" s="97" t="s">
        <v>889</v>
      </c>
      <c r="I423" s="97" t="s">
        <v>1267</v>
      </c>
    </row>
    <row r="424" spans="1:9" ht="41.25" customHeight="1" x14ac:dyDescent="0.25">
      <c r="A424" s="96">
        <v>45964</v>
      </c>
      <c r="B424" s="97" t="s">
        <v>123</v>
      </c>
      <c r="C424" s="97" t="s">
        <v>113</v>
      </c>
      <c r="D424" s="97">
        <v>165</v>
      </c>
      <c r="E424" s="97" t="s">
        <v>399</v>
      </c>
      <c r="F424" s="97" t="str">
        <f>_xlfn.IFNA(VLOOKUP(D424,MH!A$2:L$515,7,FALSE), "")</f>
        <v>ePortál</v>
      </c>
      <c r="G424" s="97" t="s">
        <v>37</v>
      </c>
      <c r="H424" s="97" t="s">
        <v>868</v>
      </c>
      <c r="I424" s="97" t="s">
        <v>1268</v>
      </c>
    </row>
    <row r="425" spans="1:9" ht="33" customHeight="1" x14ac:dyDescent="0.25">
      <c r="A425" s="96">
        <v>45964</v>
      </c>
      <c r="B425" s="97" t="s">
        <v>123</v>
      </c>
      <c r="C425" s="97" t="s">
        <v>113</v>
      </c>
      <c r="D425" s="97">
        <v>317</v>
      </c>
      <c r="E425" s="97" t="s">
        <v>1209</v>
      </c>
      <c r="F425" s="97" t="s">
        <v>25</v>
      </c>
      <c r="G425" s="97" t="s">
        <v>37</v>
      </c>
      <c r="H425" s="97" t="s">
        <v>868</v>
      </c>
      <c r="I425" s="97" t="s">
        <v>1269</v>
      </c>
    </row>
    <row r="426" spans="1:9" ht="37.5" customHeight="1" x14ac:dyDescent="0.25">
      <c r="A426" s="96">
        <v>45965</v>
      </c>
      <c r="B426" s="97" t="s">
        <v>123</v>
      </c>
      <c r="C426" s="97" t="s">
        <v>113</v>
      </c>
      <c r="D426" s="97">
        <v>315</v>
      </c>
      <c r="E426" s="97" t="s">
        <v>737</v>
      </c>
      <c r="F426" s="97" t="str">
        <f>_xlfn.IFNA(VLOOKUP(D426,MH!A$2:L$515,7,FALSE), "")</f>
        <v>ePortál</v>
      </c>
      <c r="G426" s="97" t="s">
        <v>37</v>
      </c>
      <c r="H426" s="97" t="s">
        <v>868</v>
      </c>
      <c r="I426" s="97" t="s">
        <v>1270</v>
      </c>
    </row>
    <row r="427" spans="1:9" ht="37.5" customHeight="1" x14ac:dyDescent="0.25">
      <c r="A427" s="96">
        <v>45965</v>
      </c>
      <c r="B427" s="97" t="s">
        <v>123</v>
      </c>
      <c r="C427" s="97" t="s">
        <v>113</v>
      </c>
      <c r="D427" s="97">
        <v>121</v>
      </c>
      <c r="E427" s="97" t="s">
        <v>281</v>
      </c>
      <c r="F427" s="97" t="str">
        <f>_xlfn.IFNA(VLOOKUP(D427,MH!A$2:L$515,7,FALSE), "")</f>
        <v>ePortál</v>
      </c>
      <c r="G427" s="97" t="s">
        <v>37</v>
      </c>
      <c r="H427" s="97" t="s">
        <v>868</v>
      </c>
      <c r="I427" s="97" t="s">
        <v>1271</v>
      </c>
    </row>
    <row r="428" spans="1:9" ht="34.5" customHeight="1" x14ac:dyDescent="0.25">
      <c r="A428" s="96">
        <v>45966</v>
      </c>
      <c r="B428" s="97" t="s">
        <v>123</v>
      </c>
      <c r="C428" s="97" t="s">
        <v>113</v>
      </c>
      <c r="D428" s="97">
        <v>317</v>
      </c>
      <c r="E428" s="97" t="s">
        <v>1209</v>
      </c>
      <c r="F428" s="97" t="s">
        <v>25</v>
      </c>
      <c r="G428" s="97" t="s">
        <v>37</v>
      </c>
      <c r="H428" s="97" t="s">
        <v>868</v>
      </c>
      <c r="I428" s="97" t="s">
        <v>1272</v>
      </c>
    </row>
    <row r="429" spans="1:9" ht="34.5" customHeight="1" x14ac:dyDescent="0.25">
      <c r="A429" s="96">
        <v>45971</v>
      </c>
      <c r="B429" s="97" t="s">
        <v>123</v>
      </c>
      <c r="C429" s="97" t="s">
        <v>113</v>
      </c>
      <c r="D429" s="97">
        <v>61</v>
      </c>
      <c r="E429" s="97" t="s">
        <v>162</v>
      </c>
      <c r="F429" s="97" t="str">
        <f>_xlfn.IFNA(VLOOKUP(D429,MH!A$2:L$515,7,FALSE), "")</f>
        <v>ePortál</v>
      </c>
      <c r="G429" s="97" t="s">
        <v>37</v>
      </c>
      <c r="H429" s="97" t="s">
        <v>868</v>
      </c>
      <c r="I429" s="97" t="s">
        <v>1272</v>
      </c>
    </row>
    <row r="430" spans="1:9" ht="33.75" x14ac:dyDescent="0.25">
      <c r="A430" s="96">
        <v>45971</v>
      </c>
      <c r="B430" s="97" t="s">
        <v>123</v>
      </c>
      <c r="C430" s="97" t="s">
        <v>113</v>
      </c>
      <c r="D430" s="97">
        <v>112</v>
      </c>
      <c r="E430" s="97" t="s">
        <v>262</v>
      </c>
      <c r="F430" s="97" t="str">
        <f>_xlfn.IFNA(VLOOKUP(D430,MH!A$2:L$515,7,FALSE), "")</f>
        <v>ePortál</v>
      </c>
      <c r="G430" s="97" t="s">
        <v>37</v>
      </c>
      <c r="H430" s="97" t="s">
        <v>868</v>
      </c>
      <c r="I430" s="97" t="s">
        <v>1273</v>
      </c>
    </row>
    <row r="431" spans="1:9" ht="34.5" customHeight="1" x14ac:dyDescent="0.25">
      <c r="A431" s="96">
        <v>45971</v>
      </c>
      <c r="B431" s="97" t="s">
        <v>123</v>
      </c>
      <c r="C431" s="97" t="s">
        <v>113</v>
      </c>
      <c r="D431" s="97">
        <v>126</v>
      </c>
      <c r="E431" s="97" t="s">
        <v>293</v>
      </c>
      <c r="F431" s="97" t="str">
        <f>_xlfn.IFNA(VLOOKUP(D431,MH!A$2:L$515,7,FALSE), "")</f>
        <v>ePortál</v>
      </c>
      <c r="G431" s="97" t="s">
        <v>37</v>
      </c>
      <c r="H431" s="97" t="s">
        <v>868</v>
      </c>
      <c r="I431" s="97" t="s">
        <v>1274</v>
      </c>
    </row>
    <row r="432" spans="1:9" ht="42" customHeight="1" x14ac:dyDescent="0.25">
      <c r="A432" s="96">
        <v>45971</v>
      </c>
      <c r="B432" s="97" t="s">
        <v>123</v>
      </c>
      <c r="C432" s="97" t="s">
        <v>113</v>
      </c>
      <c r="D432" s="97">
        <v>328</v>
      </c>
      <c r="E432" s="97" t="s">
        <v>754</v>
      </c>
      <c r="F432" s="97" t="str">
        <f>_xlfn.IFNA(VLOOKUP(D432,MH!A$2:L$515,7,FALSE), "")</f>
        <v>ePortál</v>
      </c>
      <c r="G432" s="97" t="s">
        <v>37</v>
      </c>
      <c r="H432" s="97" t="s">
        <v>868</v>
      </c>
      <c r="I432" s="97" t="s">
        <v>1275</v>
      </c>
    </row>
    <row r="433" spans="1:9" ht="30" customHeight="1" x14ac:dyDescent="0.25">
      <c r="A433" s="96">
        <v>46001</v>
      </c>
      <c r="B433" s="97" t="s">
        <v>123</v>
      </c>
      <c r="C433" s="97" t="s">
        <v>113</v>
      </c>
      <c r="D433" s="97">
        <v>279</v>
      </c>
      <c r="E433" s="97" t="s">
        <v>1074</v>
      </c>
      <c r="F433" s="97" t="s">
        <v>25</v>
      </c>
      <c r="G433" s="97" t="s">
        <v>37</v>
      </c>
      <c r="H433" s="97" t="s">
        <v>871</v>
      </c>
      <c r="I433" s="97" t="s">
        <v>1276</v>
      </c>
    </row>
    <row r="434" spans="1:9" ht="33.75" x14ac:dyDescent="0.25">
      <c r="A434" s="96">
        <v>46001</v>
      </c>
      <c r="B434" s="97" t="s">
        <v>123</v>
      </c>
      <c r="C434" s="97" t="s">
        <v>113</v>
      </c>
      <c r="D434" s="97">
        <v>326</v>
      </c>
      <c r="E434" s="97" t="s">
        <v>750</v>
      </c>
      <c r="F434" s="97" t="str">
        <f>_xlfn.IFNA(VLOOKUP(D434,MH!A$2:L$515,7,FALSE), "")</f>
        <v>n/a</v>
      </c>
      <c r="G434" s="97" t="s">
        <v>27</v>
      </c>
      <c r="H434" s="97" t="s">
        <v>868</v>
      </c>
      <c r="I434" s="97" t="s">
        <v>1277</v>
      </c>
    </row>
    <row r="435" spans="1:9" ht="22.5" x14ac:dyDescent="0.25">
      <c r="A435" s="96">
        <v>45974</v>
      </c>
      <c r="B435" s="97" t="s">
        <v>123</v>
      </c>
      <c r="C435" s="97" t="s">
        <v>113</v>
      </c>
      <c r="D435" s="97">
        <v>318</v>
      </c>
      <c r="E435" s="97" t="s">
        <v>1211</v>
      </c>
      <c r="F435" s="97" t="s">
        <v>25</v>
      </c>
      <c r="G435" s="97" t="s">
        <v>37</v>
      </c>
      <c r="H435" s="97" t="s">
        <v>868</v>
      </c>
      <c r="I435" s="97" t="s">
        <v>1278</v>
      </c>
    </row>
    <row r="436" spans="1:9" ht="22.5" x14ac:dyDescent="0.25">
      <c r="A436" s="96">
        <v>45974</v>
      </c>
      <c r="B436" s="97" t="s">
        <v>123</v>
      </c>
      <c r="C436" s="97" t="s">
        <v>113</v>
      </c>
      <c r="D436" s="97">
        <v>87</v>
      </c>
      <c r="E436" s="97" t="s">
        <v>203</v>
      </c>
      <c r="F436" s="97" t="str">
        <f>_xlfn.IFNA(VLOOKUP(D436,MH!A$2:L$515,7,FALSE), "")</f>
        <v>ePortál</v>
      </c>
      <c r="G436" s="97" t="s">
        <v>37</v>
      </c>
      <c r="H436" s="97" t="s">
        <v>871</v>
      </c>
      <c r="I436" s="97" t="s">
        <v>1279</v>
      </c>
    </row>
    <row r="437" spans="1:9" ht="22.5" x14ac:dyDescent="0.25">
      <c r="A437" s="96">
        <v>45974</v>
      </c>
      <c r="B437" s="97" t="s">
        <v>123</v>
      </c>
      <c r="C437" s="97" t="s">
        <v>113</v>
      </c>
      <c r="D437" s="97">
        <v>87</v>
      </c>
      <c r="E437" s="97" t="s">
        <v>203</v>
      </c>
      <c r="F437" s="97" t="str">
        <f>_xlfn.IFNA(VLOOKUP(D437,MH!A$2:L$515,7,FALSE), "")</f>
        <v>ePortál</v>
      </c>
      <c r="G437" s="97" t="s">
        <v>27</v>
      </c>
      <c r="H437" s="97" t="s">
        <v>889</v>
      </c>
      <c r="I437" s="97" t="s">
        <v>1279</v>
      </c>
    </row>
    <row r="438" spans="1:9" ht="33.75" customHeight="1" x14ac:dyDescent="0.25">
      <c r="A438" s="96">
        <v>45975</v>
      </c>
      <c r="B438" s="97" t="s">
        <v>123</v>
      </c>
      <c r="C438" s="97" t="s">
        <v>113</v>
      </c>
      <c r="D438" s="97">
        <v>319</v>
      </c>
      <c r="E438" s="97" t="s">
        <v>1213</v>
      </c>
      <c r="F438" s="97" t="str">
        <f>_xlfn.IFNA(VLOOKUP(D438,MH!A$2:L$515,7,FALSE), "")</f>
        <v/>
      </c>
      <c r="G438" s="97" t="s">
        <v>27</v>
      </c>
      <c r="H438" s="97" t="s">
        <v>868</v>
      </c>
      <c r="I438" s="97" t="s">
        <v>1280</v>
      </c>
    </row>
    <row r="439" spans="1:9" ht="43.5" customHeight="1" x14ac:dyDescent="0.25">
      <c r="A439" s="96">
        <v>45979</v>
      </c>
      <c r="B439" s="97" t="s">
        <v>123</v>
      </c>
      <c r="C439" s="97" t="s">
        <v>113</v>
      </c>
      <c r="D439" s="97">
        <v>316</v>
      </c>
      <c r="E439" s="97" t="s">
        <v>1208</v>
      </c>
      <c r="F439" s="97" t="str">
        <f>_xlfn.IFNA(VLOOKUP(D439,MH!A$2:L$515,7,FALSE), "")</f>
        <v/>
      </c>
      <c r="G439" s="97" t="s">
        <v>37</v>
      </c>
      <c r="H439" s="97" t="s">
        <v>871</v>
      </c>
      <c r="I439" s="97" t="s">
        <v>1281</v>
      </c>
    </row>
    <row r="440" spans="1:9" ht="101.25" x14ac:dyDescent="0.25">
      <c r="A440" s="96">
        <v>45979</v>
      </c>
      <c r="B440" s="97" t="s">
        <v>123</v>
      </c>
      <c r="C440" s="97" t="s">
        <v>113</v>
      </c>
      <c r="D440" s="97">
        <v>295</v>
      </c>
      <c r="E440" s="97" t="s">
        <v>1167</v>
      </c>
      <c r="F440" s="97" t="str">
        <f>_xlfn.IFNA(VLOOKUP(D440,MH!A$2:L$515,7,FALSE), "")</f>
        <v/>
      </c>
      <c r="G440" s="97" t="s">
        <v>27</v>
      </c>
      <c r="H440" s="97" t="s">
        <v>868</v>
      </c>
      <c r="I440" s="97" t="s">
        <v>1282</v>
      </c>
    </row>
    <row r="441" spans="1:9" ht="33.75" x14ac:dyDescent="0.25">
      <c r="A441" s="96">
        <v>45980</v>
      </c>
      <c r="B441" s="97" t="s">
        <v>123</v>
      </c>
      <c r="C441" s="97" t="s">
        <v>113</v>
      </c>
      <c r="D441" s="97">
        <v>243</v>
      </c>
      <c r="E441" s="97" t="s">
        <v>543</v>
      </c>
      <c r="F441" s="97" t="str">
        <f>_xlfn.IFNA(VLOOKUP(D441,MH!A$2:L$515,7,FALSE), "")</f>
        <v>ePortál</v>
      </c>
      <c r="G441" s="97" t="s">
        <v>27</v>
      </c>
      <c r="H441" s="97" t="s">
        <v>868</v>
      </c>
      <c r="I441" s="97" t="s">
        <v>1283</v>
      </c>
    </row>
    <row r="442" spans="1:9" ht="33.75" x14ac:dyDescent="0.25">
      <c r="A442" s="96">
        <v>45980</v>
      </c>
      <c r="B442" s="97" t="s">
        <v>123</v>
      </c>
      <c r="C442" s="97" t="s">
        <v>113</v>
      </c>
      <c r="D442" s="97">
        <v>245</v>
      </c>
      <c r="E442" s="97" t="s">
        <v>1229</v>
      </c>
      <c r="F442" s="97" t="str">
        <f>_xlfn.IFNA(VLOOKUP(D442,MH!A$2:L$515,7,FALSE), "")</f>
        <v>n/a</v>
      </c>
      <c r="G442" s="97" t="s">
        <v>27</v>
      </c>
      <c r="H442" s="97" t="s">
        <v>868</v>
      </c>
      <c r="I442" s="97" t="s">
        <v>1284</v>
      </c>
    </row>
    <row r="443" spans="1:9" ht="33.75" x14ac:dyDescent="0.25">
      <c r="A443" s="96">
        <v>45980</v>
      </c>
      <c r="B443" s="97" t="s">
        <v>123</v>
      </c>
      <c r="C443" s="97" t="s">
        <v>113</v>
      </c>
      <c r="D443" s="97">
        <v>246</v>
      </c>
      <c r="E443" s="97" t="s">
        <v>1169</v>
      </c>
      <c r="F443" s="97" t="str">
        <f>_xlfn.IFNA(VLOOKUP(D443,MH!A$2:L$515,7,FALSE), "")</f>
        <v/>
      </c>
      <c r="G443" s="97" t="s">
        <v>37</v>
      </c>
      <c r="H443" s="97" t="s">
        <v>871</v>
      </c>
      <c r="I443" s="97" t="s">
        <v>1285</v>
      </c>
    </row>
    <row r="444" spans="1:9" ht="33.75" x14ac:dyDescent="0.25">
      <c r="A444" s="96">
        <v>45980</v>
      </c>
      <c r="B444" s="97" t="s">
        <v>123</v>
      </c>
      <c r="C444" s="97" t="s">
        <v>113</v>
      </c>
      <c r="D444" s="97">
        <v>247</v>
      </c>
      <c r="E444" s="97" t="s">
        <v>1135</v>
      </c>
      <c r="F444" s="97" t="str">
        <f>_xlfn.IFNA(VLOOKUP(D444,MH!A$2:L$515,7,FALSE), "")</f>
        <v/>
      </c>
      <c r="G444" s="97" t="s">
        <v>27</v>
      </c>
      <c r="H444" s="97" t="s">
        <v>871</v>
      </c>
      <c r="I444" s="97" t="s">
        <v>1285</v>
      </c>
    </row>
    <row r="445" spans="1:9" ht="28.5" customHeight="1" x14ac:dyDescent="0.25">
      <c r="A445" s="96">
        <v>45980</v>
      </c>
      <c r="B445" s="97" t="s">
        <v>123</v>
      </c>
      <c r="C445" s="97" t="s">
        <v>113</v>
      </c>
      <c r="D445" s="97">
        <v>319</v>
      </c>
      <c r="E445" s="97" t="s">
        <v>1213</v>
      </c>
      <c r="F445" s="97" t="str">
        <f>_xlfn.IFNA(VLOOKUP(D445,MH!A$2:L$515,7,FALSE), "")</f>
        <v/>
      </c>
      <c r="G445" s="97" t="s">
        <v>27</v>
      </c>
      <c r="H445" s="97" t="s">
        <v>871</v>
      </c>
      <c r="I445" s="97" t="s">
        <v>1285</v>
      </c>
    </row>
    <row r="446" spans="1:9" ht="28.5" customHeight="1" x14ac:dyDescent="0.25">
      <c r="A446" s="96">
        <v>45980</v>
      </c>
      <c r="B446" s="97" t="s">
        <v>123</v>
      </c>
      <c r="C446" s="97" t="s">
        <v>113</v>
      </c>
      <c r="D446" s="97">
        <v>324</v>
      </c>
      <c r="E446" s="97" t="s">
        <v>1286</v>
      </c>
      <c r="F446" s="97" t="str">
        <f>_xlfn.IFNA(VLOOKUP(D446,MH!A$2:L$515,7,FALSE), "")</f>
        <v/>
      </c>
      <c r="G446" s="97" t="s">
        <v>27</v>
      </c>
      <c r="H446" s="97" t="s">
        <v>871</v>
      </c>
      <c r="I446" s="97" t="s">
        <v>1285</v>
      </c>
    </row>
    <row r="447" spans="1:9" ht="22.5" x14ac:dyDescent="0.25">
      <c r="A447" s="96">
        <v>45981</v>
      </c>
      <c r="B447" s="97" t="s">
        <v>123</v>
      </c>
      <c r="C447" s="97" t="s">
        <v>113</v>
      </c>
      <c r="D447" s="97">
        <v>267</v>
      </c>
      <c r="E447" s="97" t="s">
        <v>602</v>
      </c>
      <c r="F447" s="97" t="str">
        <f>_xlfn.IFNA(VLOOKUP(D447,MH!A$2:L$515,7,FALSE), "")</f>
        <v>n/a</v>
      </c>
      <c r="G447" s="97" t="s">
        <v>37</v>
      </c>
      <c r="H447" s="97" t="s">
        <v>868</v>
      </c>
      <c r="I447" s="97" t="s">
        <v>1287</v>
      </c>
    </row>
    <row r="448" spans="1:9" ht="45" x14ac:dyDescent="0.25">
      <c r="A448" s="96">
        <v>45980</v>
      </c>
      <c r="B448" s="97" t="s">
        <v>123</v>
      </c>
      <c r="C448" s="97" t="s">
        <v>113</v>
      </c>
      <c r="D448" s="97">
        <v>295</v>
      </c>
      <c r="E448" s="97" t="s">
        <v>1167</v>
      </c>
      <c r="F448" s="97" t="str">
        <f>_xlfn.IFNA(VLOOKUP(D448,MH!A$2:L$515,7,FALSE), "")</f>
        <v/>
      </c>
      <c r="G448" s="104" t="s">
        <v>27</v>
      </c>
      <c r="H448" s="97" t="s">
        <v>868</v>
      </c>
      <c r="I448" s="98" t="s">
        <v>1288</v>
      </c>
    </row>
    <row r="449" spans="1:9" ht="30.75" customHeight="1" x14ac:dyDescent="0.25">
      <c r="A449" s="96">
        <v>45980</v>
      </c>
      <c r="B449" s="97" t="s">
        <v>123</v>
      </c>
      <c r="C449" s="97" t="s">
        <v>113</v>
      </c>
      <c r="D449" s="97">
        <v>313</v>
      </c>
      <c r="E449" s="97" t="s">
        <v>1204</v>
      </c>
      <c r="F449" s="97" t="s">
        <v>25</v>
      </c>
      <c r="G449" s="97" t="s">
        <v>37</v>
      </c>
      <c r="H449" s="97" t="s">
        <v>868</v>
      </c>
      <c r="I449" s="97" t="s">
        <v>1289</v>
      </c>
    </row>
    <row r="450" spans="1:9" ht="33.75" x14ac:dyDescent="0.25">
      <c r="A450" s="96">
        <v>45981</v>
      </c>
      <c r="B450" s="97" t="s">
        <v>123</v>
      </c>
      <c r="C450" s="97" t="s">
        <v>113</v>
      </c>
      <c r="D450" s="97">
        <v>217</v>
      </c>
      <c r="E450" s="97" t="s">
        <v>479</v>
      </c>
      <c r="F450" s="97" t="str">
        <f>_xlfn.IFNA(VLOOKUP(D450,MH!A$2:L$515,7,FALSE), "")</f>
        <v>n/a</v>
      </c>
      <c r="G450" s="104" t="s">
        <v>27</v>
      </c>
      <c r="H450" s="97" t="s">
        <v>868</v>
      </c>
      <c r="I450" s="97" t="s">
        <v>1290</v>
      </c>
    </row>
    <row r="451" spans="1:9" ht="62.25" customHeight="1" x14ac:dyDescent="0.25">
      <c r="A451" s="96">
        <v>45982</v>
      </c>
      <c r="B451" s="97" t="s">
        <v>123</v>
      </c>
      <c r="C451" s="97" t="s">
        <v>113</v>
      </c>
      <c r="D451" s="97">
        <v>34</v>
      </c>
      <c r="E451" s="97" t="str">
        <f>_xlfn.IFNA(VLOOKUP(D451,MH!A$2:L$515,2,FALSE), "")</f>
        <v/>
      </c>
      <c r="F451" s="97" t="str">
        <f>_xlfn.IFNA(VLOOKUP(D451,MH!A$2:L$515,7,FALSE), "")</f>
        <v/>
      </c>
      <c r="G451" s="97" t="s">
        <v>37</v>
      </c>
      <c r="H451" s="97" t="s">
        <v>868</v>
      </c>
      <c r="I451" s="97" t="s">
        <v>1287</v>
      </c>
    </row>
    <row r="452" spans="1:9" ht="22.5" x14ac:dyDescent="0.25">
      <c r="A452" s="96">
        <v>45982</v>
      </c>
      <c r="B452" s="97" t="s">
        <v>123</v>
      </c>
      <c r="C452" s="97" t="s">
        <v>113</v>
      </c>
      <c r="D452" s="97">
        <v>36</v>
      </c>
      <c r="E452" s="97" t="s">
        <v>107</v>
      </c>
      <c r="F452" s="97" t="str">
        <f>_xlfn.IFNA(VLOOKUP(D452,MH!A$2:L$515,7,FALSE), "")</f>
        <v>ePortál</v>
      </c>
      <c r="G452" s="97" t="s">
        <v>37</v>
      </c>
      <c r="H452" s="97" t="s">
        <v>868</v>
      </c>
      <c r="I452" s="97" t="s">
        <v>1291</v>
      </c>
    </row>
    <row r="453" spans="1:9" ht="22.5" x14ac:dyDescent="0.25">
      <c r="A453" s="96">
        <v>45982</v>
      </c>
      <c r="B453" s="97" t="s">
        <v>123</v>
      </c>
      <c r="C453" s="97" t="s">
        <v>113</v>
      </c>
      <c r="D453" s="97">
        <v>167</v>
      </c>
      <c r="E453" s="97" t="s">
        <v>407</v>
      </c>
      <c r="F453" s="97" t="str">
        <f>_xlfn.IFNA(VLOOKUP(D453,MH!A$2:L$515,7,FALSE), "")</f>
        <v>ePortál</v>
      </c>
      <c r="G453" s="97" t="s">
        <v>37</v>
      </c>
      <c r="H453" s="97" t="s">
        <v>868</v>
      </c>
      <c r="I453" s="97" t="s">
        <v>1291</v>
      </c>
    </row>
    <row r="454" spans="1:9" ht="32.25" customHeight="1" x14ac:dyDescent="0.25">
      <c r="A454" s="96">
        <v>45985</v>
      </c>
      <c r="B454" s="97" t="s">
        <v>123</v>
      </c>
      <c r="C454" s="97" t="s">
        <v>113</v>
      </c>
      <c r="D454" s="97">
        <v>164</v>
      </c>
      <c r="E454" s="97" t="s">
        <v>394</v>
      </c>
      <c r="F454" s="97" t="str">
        <f>_xlfn.IFNA(VLOOKUP(D454,MH!A$2:L$515,7,FALSE), "")</f>
        <v>ePortál</v>
      </c>
      <c r="G454" s="97" t="s">
        <v>37</v>
      </c>
      <c r="H454" s="97" t="s">
        <v>868</v>
      </c>
      <c r="I454" s="97" t="s">
        <v>1292</v>
      </c>
    </row>
    <row r="455" spans="1:9" ht="42.75" customHeight="1" x14ac:dyDescent="0.25">
      <c r="A455" s="96">
        <v>45986</v>
      </c>
      <c r="B455" s="97" t="s">
        <v>123</v>
      </c>
      <c r="C455" s="97" t="s">
        <v>113</v>
      </c>
      <c r="D455" s="97">
        <v>164</v>
      </c>
      <c r="E455" s="97" t="s">
        <v>394</v>
      </c>
      <c r="F455" s="97" t="str">
        <f>_xlfn.IFNA(VLOOKUP(D455,MH!A$2:L$515,7,FALSE), "")</f>
        <v>ePortál</v>
      </c>
      <c r="G455" s="97" t="s">
        <v>37</v>
      </c>
      <c r="H455" s="97" t="s">
        <v>868</v>
      </c>
      <c r="I455" s="97" t="s">
        <v>1293</v>
      </c>
    </row>
    <row r="456" spans="1:9" ht="33.75" x14ac:dyDescent="0.25">
      <c r="A456" s="96">
        <v>45987</v>
      </c>
      <c r="B456" s="97" t="s">
        <v>123</v>
      </c>
      <c r="C456" s="97" t="s">
        <v>113</v>
      </c>
      <c r="D456" s="97">
        <v>37</v>
      </c>
      <c r="E456" s="97" t="s">
        <v>111</v>
      </c>
      <c r="F456" s="97" t="str">
        <f>_xlfn.IFNA(VLOOKUP(D456,MH!A$2:L$515,7,FALSE), "")</f>
        <v>n/a</v>
      </c>
      <c r="G456" s="97" t="s">
        <v>37</v>
      </c>
      <c r="H456" s="97" t="s">
        <v>868</v>
      </c>
      <c r="I456" s="97" t="s">
        <v>1294</v>
      </c>
    </row>
    <row r="457" spans="1:9" ht="60" customHeight="1" x14ac:dyDescent="0.25">
      <c r="A457" s="96">
        <v>45986</v>
      </c>
      <c r="B457" s="97" t="s">
        <v>564</v>
      </c>
      <c r="C457" s="97" t="s">
        <v>113</v>
      </c>
      <c r="D457" s="97">
        <v>332</v>
      </c>
      <c r="E457" s="97" t="s">
        <v>1295</v>
      </c>
      <c r="F457" s="97" t="str">
        <f>_xlfn.IFNA(VLOOKUP(D457,MH!A$2:L$515,7,FALSE), "")</f>
        <v>ePortál</v>
      </c>
      <c r="G457" s="97" t="s">
        <v>37</v>
      </c>
      <c r="H457" s="97" t="s">
        <v>868</v>
      </c>
      <c r="I457" s="97" t="s">
        <v>1296</v>
      </c>
    </row>
    <row r="458" spans="1:9" ht="33.75" x14ac:dyDescent="0.25">
      <c r="A458" s="96">
        <v>45989</v>
      </c>
      <c r="B458" s="97" t="s">
        <v>564</v>
      </c>
      <c r="C458" s="97" t="s">
        <v>113</v>
      </c>
      <c r="D458" s="97">
        <v>207</v>
      </c>
      <c r="E458" s="97" t="s">
        <v>450</v>
      </c>
      <c r="F458" s="97" t="str">
        <f>_xlfn.IFNA(VLOOKUP(D458,MH!A$2:L$515,7,FALSE), "")</f>
        <v>ePortál</v>
      </c>
      <c r="G458" s="104" t="s">
        <v>27</v>
      </c>
      <c r="H458" s="97" t="s">
        <v>868</v>
      </c>
      <c r="I458" s="97" t="s">
        <v>1297</v>
      </c>
    </row>
    <row r="459" spans="1:9" ht="32.25" customHeight="1" x14ac:dyDescent="0.25">
      <c r="A459" s="96">
        <v>45989</v>
      </c>
      <c r="B459" s="97" t="s">
        <v>564</v>
      </c>
      <c r="C459" s="97" t="s">
        <v>113</v>
      </c>
      <c r="D459" s="97">
        <v>209</v>
      </c>
      <c r="E459" s="97" t="s">
        <v>412</v>
      </c>
      <c r="F459" s="97" t="str">
        <f>_xlfn.IFNA(VLOOKUP(D459,MH!A$2:L$515,7,FALSE), "")</f>
        <v>ePortál</v>
      </c>
      <c r="G459" s="104" t="s">
        <v>27</v>
      </c>
      <c r="H459" s="97" t="s">
        <v>868</v>
      </c>
      <c r="I459" s="97" t="s">
        <v>1297</v>
      </c>
    </row>
    <row r="460" spans="1:9" ht="45" x14ac:dyDescent="0.25">
      <c r="A460" s="96">
        <v>45932</v>
      </c>
      <c r="B460" s="97" t="s">
        <v>564</v>
      </c>
      <c r="C460" s="97" t="s">
        <v>113</v>
      </c>
      <c r="D460" s="97">
        <v>243</v>
      </c>
      <c r="E460" s="97" t="s">
        <v>543</v>
      </c>
      <c r="F460" s="97" t="str">
        <f>_xlfn.IFNA(VLOOKUP(D460,MH!A$2:L$515,7,FALSE), "")</f>
        <v>ePortál</v>
      </c>
      <c r="G460" s="104" t="s">
        <v>27</v>
      </c>
      <c r="H460" s="97" t="s">
        <v>868</v>
      </c>
      <c r="I460" s="97" t="s">
        <v>1298</v>
      </c>
    </row>
    <row r="461" spans="1:9" ht="33.75" x14ac:dyDescent="0.25">
      <c r="A461" s="96">
        <v>45994</v>
      </c>
      <c r="B461" s="97" t="s">
        <v>564</v>
      </c>
      <c r="C461" s="97" t="s">
        <v>113</v>
      </c>
      <c r="D461" s="97">
        <v>313</v>
      </c>
      <c r="E461" s="97" t="s">
        <v>1204</v>
      </c>
      <c r="F461" s="97" t="s">
        <v>25</v>
      </c>
      <c r="G461" s="97" t="s">
        <v>37</v>
      </c>
      <c r="H461" s="97" t="s">
        <v>868</v>
      </c>
      <c r="I461" s="97" t="s">
        <v>1299</v>
      </c>
    </row>
    <row r="462" spans="1:9" ht="22.5" x14ac:dyDescent="0.25">
      <c r="A462" s="96">
        <v>45995</v>
      </c>
      <c r="B462" s="97" t="s">
        <v>564</v>
      </c>
      <c r="C462" s="97" t="s">
        <v>113</v>
      </c>
      <c r="D462" s="97">
        <v>299</v>
      </c>
      <c r="E462" s="97" t="s">
        <v>686</v>
      </c>
      <c r="F462" s="97" t="str">
        <f>_xlfn.IFNA(VLOOKUP(D462,MH!A$2:L$515,7,FALSE), "")</f>
        <v>ePortál</v>
      </c>
      <c r="G462" s="97" t="s">
        <v>37</v>
      </c>
      <c r="H462" s="97" t="s">
        <v>868</v>
      </c>
      <c r="I462" s="97" t="s">
        <v>1300</v>
      </c>
    </row>
    <row r="463" spans="1:9" ht="31.5" customHeight="1" x14ac:dyDescent="0.25">
      <c r="A463" s="96">
        <v>45996</v>
      </c>
      <c r="B463" s="97" t="s">
        <v>564</v>
      </c>
      <c r="C463" s="97" t="s">
        <v>113</v>
      </c>
      <c r="D463" s="97">
        <v>190</v>
      </c>
      <c r="E463" s="97" t="s">
        <v>419</v>
      </c>
      <c r="F463" s="97" t="str">
        <f>_xlfn.IFNA(VLOOKUP(D463,MH!A$2:L$515,7,FALSE), "")</f>
        <v>ePortál</v>
      </c>
      <c r="G463" s="97" t="s">
        <v>37</v>
      </c>
      <c r="H463" s="97" t="s">
        <v>868</v>
      </c>
      <c r="I463" s="97" t="s">
        <v>1301</v>
      </c>
    </row>
    <row r="464" spans="1:9" ht="22.5" x14ac:dyDescent="0.25">
      <c r="A464" s="96">
        <v>45996</v>
      </c>
      <c r="B464" s="97" t="s">
        <v>564</v>
      </c>
      <c r="C464" s="97" t="s">
        <v>113</v>
      </c>
      <c r="D464" s="97">
        <v>204</v>
      </c>
      <c r="E464" s="97" t="s">
        <v>447</v>
      </c>
      <c r="F464" s="97" t="str">
        <f>_xlfn.IFNA(VLOOKUP(D464,MH!A$2:L$515,7,FALSE), "")</f>
        <v>ePortál</v>
      </c>
      <c r="G464" s="97" t="s">
        <v>37</v>
      </c>
      <c r="H464" s="97" t="s">
        <v>868</v>
      </c>
      <c r="I464" s="97" t="s">
        <v>1301</v>
      </c>
    </row>
    <row r="465" spans="1:9" ht="45" x14ac:dyDescent="0.25">
      <c r="A465" s="96">
        <v>45999</v>
      </c>
      <c r="B465" s="97" t="s">
        <v>564</v>
      </c>
      <c r="C465" s="97" t="s">
        <v>113</v>
      </c>
      <c r="D465" s="97">
        <v>29</v>
      </c>
      <c r="E465" s="97" t="s">
        <v>94</v>
      </c>
      <c r="F465" s="97" t="str">
        <f>_xlfn.IFNA(VLOOKUP(D465,MH!A$2:L$515,7,FALSE), "")</f>
        <v>ePortál</v>
      </c>
      <c r="G465" s="97" t="s">
        <v>37</v>
      </c>
      <c r="H465" s="97" t="s">
        <v>868</v>
      </c>
      <c r="I465" s="97" t="s">
        <v>1302</v>
      </c>
    </row>
    <row r="466" spans="1:9" ht="26.25" customHeight="1" x14ac:dyDescent="0.25">
      <c r="A466" s="96">
        <v>45999</v>
      </c>
      <c r="B466" s="97" t="s">
        <v>564</v>
      </c>
      <c r="C466" s="97" t="s">
        <v>113</v>
      </c>
      <c r="D466" s="97">
        <v>317</v>
      </c>
      <c r="E466" s="97" t="s">
        <v>1209</v>
      </c>
      <c r="F466" s="97" t="s">
        <v>25</v>
      </c>
      <c r="G466" s="97" t="s">
        <v>37</v>
      </c>
      <c r="H466" s="97" t="s">
        <v>868</v>
      </c>
      <c r="I466" s="97" t="s">
        <v>1303</v>
      </c>
    </row>
    <row r="467" spans="1:9" ht="32.25" customHeight="1" x14ac:dyDescent="0.25">
      <c r="A467" s="96">
        <v>45999</v>
      </c>
      <c r="B467" s="97" t="s">
        <v>564</v>
      </c>
      <c r="C467" s="97" t="s">
        <v>113</v>
      </c>
      <c r="D467" s="97">
        <v>317</v>
      </c>
      <c r="E467" s="97" t="s">
        <v>1209</v>
      </c>
      <c r="F467" s="97" t="s">
        <v>25</v>
      </c>
      <c r="G467" s="97" t="s">
        <v>37</v>
      </c>
      <c r="H467" s="97" t="s">
        <v>868</v>
      </c>
      <c r="I467" s="97" t="s">
        <v>1304</v>
      </c>
    </row>
    <row r="468" spans="1:9" ht="33.75" x14ac:dyDescent="0.25">
      <c r="A468" s="96">
        <v>46001</v>
      </c>
      <c r="B468" s="97" t="s">
        <v>564</v>
      </c>
      <c r="C468" s="97" t="s">
        <v>113</v>
      </c>
      <c r="D468" s="97">
        <v>205</v>
      </c>
      <c r="E468" s="97" t="s">
        <v>1154</v>
      </c>
      <c r="F468" s="97" t="s">
        <v>113</v>
      </c>
      <c r="G468" s="97" t="s">
        <v>37</v>
      </c>
      <c r="H468" s="97" t="s">
        <v>871</v>
      </c>
      <c r="I468" s="97" t="s">
        <v>1305</v>
      </c>
    </row>
    <row r="469" spans="1:9" ht="22.5" x14ac:dyDescent="0.25">
      <c r="A469" s="96">
        <v>46001</v>
      </c>
      <c r="B469" s="97" t="s">
        <v>564</v>
      </c>
      <c r="C469" s="97" t="s">
        <v>113</v>
      </c>
      <c r="D469" s="97">
        <v>333</v>
      </c>
      <c r="E469" s="97" t="s">
        <v>771</v>
      </c>
      <c r="F469" s="97" t="str">
        <f>_xlfn.IFNA(VLOOKUP(D469,MH!A$2:L$515,7,FALSE), "")</f>
        <v>ePortál</v>
      </c>
      <c r="G469" s="97" t="s">
        <v>37</v>
      </c>
      <c r="H469" s="97" t="s">
        <v>889</v>
      </c>
      <c r="I469" s="97" t="s">
        <v>1306</v>
      </c>
    </row>
    <row r="470" spans="1:9" ht="30.75" customHeight="1" x14ac:dyDescent="0.25">
      <c r="A470" s="96">
        <v>46003</v>
      </c>
      <c r="B470" s="97" t="s">
        <v>564</v>
      </c>
      <c r="C470" s="97" t="s">
        <v>113</v>
      </c>
      <c r="D470" s="97">
        <v>261</v>
      </c>
      <c r="E470" s="97" t="s">
        <v>581</v>
      </c>
      <c r="F470" s="97" t="str">
        <f>_xlfn.IFNA(VLOOKUP(D470,MH!A$2:L$515,7,FALSE), "")</f>
        <v>n/a</v>
      </c>
      <c r="G470" s="97" t="s">
        <v>37</v>
      </c>
      <c r="H470" s="97" t="s">
        <v>868</v>
      </c>
      <c r="I470" s="97" t="s">
        <v>1307</v>
      </c>
    </row>
    <row r="471" spans="1:9" ht="30.75" customHeight="1" x14ac:dyDescent="0.25">
      <c r="A471" s="96">
        <v>46006</v>
      </c>
      <c r="B471" s="97" t="s">
        <v>192</v>
      </c>
      <c r="C471" s="97" t="s">
        <v>113</v>
      </c>
      <c r="D471" s="97">
        <v>81</v>
      </c>
      <c r="E471" s="97" t="s">
        <v>188</v>
      </c>
      <c r="F471" s="97" t="str">
        <f>_xlfn.IFNA(VLOOKUP(D471,MH!A$2:L$515,7,FALSE), "")</f>
        <v>ePortál</v>
      </c>
      <c r="G471" s="97" t="s">
        <v>37</v>
      </c>
      <c r="H471" s="97" t="s">
        <v>868</v>
      </c>
      <c r="I471" s="97" t="s">
        <v>1308</v>
      </c>
    </row>
    <row r="472" spans="1:9" ht="44.25" customHeight="1" x14ac:dyDescent="0.25">
      <c r="A472" s="96">
        <v>46008</v>
      </c>
      <c r="B472" s="97" t="s">
        <v>192</v>
      </c>
      <c r="C472" s="97" t="s">
        <v>113</v>
      </c>
      <c r="D472" s="97">
        <v>74</v>
      </c>
      <c r="E472" s="97" t="s">
        <v>178</v>
      </c>
      <c r="F472" s="97" t="str">
        <f>_xlfn.IFNA(VLOOKUP(D472,MH!A$2:L$515,7,FALSE), "")</f>
        <v>ePortál</v>
      </c>
      <c r="G472" s="97" t="s">
        <v>27</v>
      </c>
      <c r="H472" s="97" t="s">
        <v>868</v>
      </c>
      <c r="I472" s="97" t="s">
        <v>1309</v>
      </c>
    </row>
    <row r="473" spans="1:9" ht="45" customHeight="1" x14ac:dyDescent="0.25">
      <c r="A473" s="96">
        <v>46008</v>
      </c>
      <c r="B473" s="97" t="s">
        <v>192</v>
      </c>
      <c r="C473" s="97" t="s">
        <v>113</v>
      </c>
      <c r="D473" s="97">
        <v>230</v>
      </c>
      <c r="E473" s="97" t="s">
        <v>508</v>
      </c>
      <c r="F473" s="97" t="str">
        <f>_xlfn.IFNA(VLOOKUP(D473,MH!A$2:L$515,7,FALSE), "")</f>
        <v>ePortál</v>
      </c>
      <c r="G473" s="97" t="s">
        <v>27</v>
      </c>
      <c r="H473" s="97" t="s">
        <v>868</v>
      </c>
      <c r="I473" s="97" t="s">
        <v>1309</v>
      </c>
    </row>
    <row r="474" spans="1:9" ht="49.5" customHeight="1" x14ac:dyDescent="0.25">
      <c r="A474" s="96">
        <v>46008</v>
      </c>
      <c r="B474" s="97" t="s">
        <v>192</v>
      </c>
      <c r="C474" s="97" t="s">
        <v>113</v>
      </c>
      <c r="D474" s="97">
        <v>148</v>
      </c>
      <c r="E474" s="97" t="s">
        <v>366</v>
      </c>
      <c r="F474" s="97" t="str">
        <f>_xlfn.IFNA(VLOOKUP(D474,MH!A$2:L$515,7,FALSE), "")</f>
        <v>ePortál</v>
      </c>
      <c r="G474" s="97" t="s">
        <v>37</v>
      </c>
      <c r="H474" s="97" t="s">
        <v>868</v>
      </c>
      <c r="I474" s="97" t="s">
        <v>1310</v>
      </c>
    </row>
    <row r="475" spans="1:9" ht="68.25" customHeight="1" x14ac:dyDescent="0.25">
      <c r="A475" s="96">
        <v>46009</v>
      </c>
      <c r="B475" s="97" t="s">
        <v>192</v>
      </c>
      <c r="C475" s="97" t="s">
        <v>113</v>
      </c>
      <c r="D475" s="97">
        <v>37</v>
      </c>
      <c r="E475" s="97" t="s">
        <v>111</v>
      </c>
      <c r="F475" s="97" t="str">
        <f>_xlfn.IFNA(VLOOKUP(D475,MH!A$2:L$515,7,FALSE), "")</f>
        <v>n/a</v>
      </c>
      <c r="G475" s="97" t="s">
        <v>37</v>
      </c>
      <c r="H475" s="97" t="s">
        <v>868</v>
      </c>
      <c r="I475" s="97" t="s">
        <v>1311</v>
      </c>
    </row>
    <row r="476" spans="1:9" ht="33.75" x14ac:dyDescent="0.25">
      <c r="A476" s="96">
        <v>46010</v>
      </c>
      <c r="B476" s="97" t="s">
        <v>192</v>
      </c>
      <c r="C476" s="97" t="s">
        <v>113</v>
      </c>
      <c r="D476" s="97">
        <v>253</v>
      </c>
      <c r="E476" s="97" t="s">
        <v>561</v>
      </c>
      <c r="F476" s="97" t="str">
        <f>_xlfn.IFNA(VLOOKUP(D476,MH!A$2:L$515,7,FALSE), "")</f>
        <v>n/a</v>
      </c>
      <c r="G476" s="97" t="s">
        <v>37</v>
      </c>
      <c r="H476" s="97" t="s">
        <v>868</v>
      </c>
      <c r="I476" s="97" t="s">
        <v>1312</v>
      </c>
    </row>
    <row r="477" spans="1:9" ht="32.25" customHeight="1" x14ac:dyDescent="0.25">
      <c r="A477" s="96">
        <v>46013</v>
      </c>
      <c r="B477" s="97" t="s">
        <v>192</v>
      </c>
      <c r="C477" s="97" t="s">
        <v>113</v>
      </c>
      <c r="D477" s="97">
        <v>334</v>
      </c>
      <c r="E477" s="97" t="s">
        <v>775</v>
      </c>
      <c r="F477" s="97" t="str">
        <f>_xlfn.IFNA(VLOOKUP(D477,MH!A$2:L$515,7,FALSE), "")</f>
        <v>n/a</v>
      </c>
      <c r="G477" s="97" t="s">
        <v>37</v>
      </c>
      <c r="H477" s="97" t="s">
        <v>889</v>
      </c>
      <c r="I477" s="97" t="s">
        <v>1313</v>
      </c>
    </row>
    <row r="478" spans="1:9" ht="36" customHeight="1" x14ac:dyDescent="0.25">
      <c r="A478" s="96">
        <v>46022</v>
      </c>
      <c r="B478" s="97" t="s">
        <v>192</v>
      </c>
      <c r="C478" s="97" t="s">
        <v>113</v>
      </c>
      <c r="D478" s="97">
        <v>320</v>
      </c>
      <c r="E478" s="97" t="s">
        <v>1216</v>
      </c>
      <c r="F478" s="97" t="s">
        <v>25</v>
      </c>
      <c r="G478" s="97" t="s">
        <v>37</v>
      </c>
      <c r="H478" s="97" t="s">
        <v>871</v>
      </c>
      <c r="I478" s="97" t="s">
        <v>1314</v>
      </c>
    </row>
    <row r="479" spans="1:9" ht="45" x14ac:dyDescent="0.25">
      <c r="A479" s="96">
        <v>46029</v>
      </c>
      <c r="B479" s="97" t="s">
        <v>192</v>
      </c>
      <c r="C479" s="97" t="s">
        <v>113</v>
      </c>
      <c r="D479" s="97">
        <v>74</v>
      </c>
      <c r="E479" s="97" t="s">
        <v>178</v>
      </c>
      <c r="F479" s="97" t="str">
        <f>_xlfn.IFNA(VLOOKUP(D479,MH!A$2:L$515,7,FALSE), "")</f>
        <v>ePortál</v>
      </c>
      <c r="G479" s="97" t="s">
        <v>27</v>
      </c>
      <c r="H479" s="97" t="s">
        <v>868</v>
      </c>
      <c r="I479" s="97" t="s">
        <v>1315</v>
      </c>
    </row>
    <row r="480" spans="1:9" ht="45" x14ac:dyDescent="0.25">
      <c r="A480" s="96">
        <v>46029</v>
      </c>
      <c r="B480" s="97" t="s">
        <v>192</v>
      </c>
      <c r="C480" s="97" t="s">
        <v>113</v>
      </c>
      <c r="D480" s="97">
        <v>230</v>
      </c>
      <c r="E480" s="97" t="s">
        <v>508</v>
      </c>
      <c r="F480" s="97" t="str">
        <f>_xlfn.IFNA(VLOOKUP(D480,MH!A$2:L$515,7,FALSE), "")</f>
        <v>ePortál</v>
      </c>
      <c r="G480" s="97" t="s">
        <v>27</v>
      </c>
      <c r="H480" s="97" t="s">
        <v>868</v>
      </c>
      <c r="I480" s="97" t="s">
        <v>1315</v>
      </c>
    </row>
    <row r="481" spans="1:9" ht="45" x14ac:dyDescent="0.25">
      <c r="A481" s="96">
        <v>46031</v>
      </c>
      <c r="B481" s="97" t="s">
        <v>192</v>
      </c>
      <c r="C481" s="97" t="s">
        <v>113</v>
      </c>
      <c r="D481" s="97">
        <v>325</v>
      </c>
      <c r="E481" s="97" t="s">
        <v>747</v>
      </c>
      <c r="F481" s="97" t="str">
        <f>_xlfn.IFNA(VLOOKUP(D481,MH!A$2:L$515,7,FALSE), "")</f>
        <v>n/a</v>
      </c>
      <c r="G481" s="97" t="s">
        <v>27</v>
      </c>
      <c r="H481" s="97" t="s">
        <v>868</v>
      </c>
      <c r="I481" s="97" t="s">
        <v>1316</v>
      </c>
    </row>
    <row r="482" spans="1:9" ht="22.5" x14ac:dyDescent="0.25">
      <c r="A482" s="96">
        <v>46031</v>
      </c>
      <c r="B482" s="97" t="s">
        <v>192</v>
      </c>
      <c r="C482" s="97" t="s">
        <v>113</v>
      </c>
      <c r="D482" s="97">
        <v>65</v>
      </c>
      <c r="E482" s="97" t="s">
        <v>1074</v>
      </c>
      <c r="F482" s="97" t="s">
        <v>25</v>
      </c>
      <c r="G482" s="97" t="s">
        <v>37</v>
      </c>
      <c r="H482" s="97" t="s">
        <v>871</v>
      </c>
      <c r="I482" s="97" t="s">
        <v>1317</v>
      </c>
    </row>
    <row r="483" spans="1:9" ht="22.5" x14ac:dyDescent="0.25">
      <c r="A483" s="96">
        <v>46031</v>
      </c>
      <c r="B483" s="97" t="s">
        <v>192</v>
      </c>
      <c r="C483" s="97" t="s">
        <v>113</v>
      </c>
      <c r="D483" s="97">
        <v>83</v>
      </c>
      <c r="E483" s="97" t="s">
        <v>1318</v>
      </c>
      <c r="F483" s="97" t="s">
        <v>25</v>
      </c>
      <c r="G483" s="97" t="s">
        <v>37</v>
      </c>
      <c r="H483" s="97" t="s">
        <v>871</v>
      </c>
      <c r="I483" s="97" t="s">
        <v>1317</v>
      </c>
    </row>
    <row r="484" spans="1:9" ht="22.5" x14ac:dyDescent="0.25">
      <c r="A484" s="96">
        <v>46031</v>
      </c>
      <c r="B484" s="97" t="s">
        <v>192</v>
      </c>
      <c r="C484" s="97" t="s">
        <v>113</v>
      </c>
      <c r="D484" s="97">
        <v>279</v>
      </c>
      <c r="E484" s="97" t="s">
        <v>1074</v>
      </c>
      <c r="F484" s="97" t="s">
        <v>25</v>
      </c>
      <c r="G484" s="97" t="s">
        <v>37</v>
      </c>
      <c r="H484" s="97" t="s">
        <v>871</v>
      </c>
      <c r="I484" s="97" t="s">
        <v>1317</v>
      </c>
    </row>
    <row r="485" spans="1:9" ht="33.75" x14ac:dyDescent="0.25">
      <c r="A485" s="96">
        <v>46035</v>
      </c>
      <c r="B485" s="97" t="s">
        <v>192</v>
      </c>
      <c r="C485" s="97" t="s">
        <v>113</v>
      </c>
      <c r="D485" s="97">
        <v>99</v>
      </c>
      <c r="E485" s="97" t="s">
        <v>237</v>
      </c>
      <c r="F485" s="97" t="str">
        <f>_xlfn.IFNA(VLOOKUP(D485,MH!A$2:L$515,7,FALSE), "")</f>
        <v>ePortál</v>
      </c>
      <c r="G485" s="97" t="s">
        <v>37</v>
      </c>
      <c r="H485" s="97" t="s">
        <v>868</v>
      </c>
      <c r="I485" s="97" t="s">
        <v>1319</v>
      </c>
    </row>
    <row r="486" spans="1:9" ht="33.75" x14ac:dyDescent="0.25">
      <c r="A486" s="96">
        <v>46035</v>
      </c>
      <c r="B486" s="97" t="s">
        <v>192</v>
      </c>
      <c r="C486" s="97" t="s">
        <v>113</v>
      </c>
      <c r="D486" s="97">
        <v>335</v>
      </c>
      <c r="E486" s="97" t="s">
        <v>779</v>
      </c>
      <c r="F486" s="97" t="str">
        <f>_xlfn.IFNA(VLOOKUP(D486,MH!A$2:L$515,7,FALSE), "")</f>
        <v>ePortál</v>
      </c>
      <c r="G486" s="97" t="s">
        <v>37</v>
      </c>
      <c r="H486" s="97" t="s">
        <v>889</v>
      </c>
      <c r="I486" s="97" t="s">
        <v>1320</v>
      </c>
    </row>
    <row r="487" spans="1:9" ht="22.5" x14ac:dyDescent="0.25">
      <c r="A487" s="96">
        <v>46038</v>
      </c>
      <c r="B487" s="97" t="s">
        <v>192</v>
      </c>
      <c r="C487" s="97" t="s">
        <v>113</v>
      </c>
      <c r="D487" s="97">
        <v>116</v>
      </c>
      <c r="E487" s="97" t="s">
        <v>1321</v>
      </c>
      <c r="F487" s="97" t="s">
        <v>25</v>
      </c>
      <c r="G487" s="97" t="s">
        <v>37</v>
      </c>
      <c r="H487" s="97" t="s">
        <v>871</v>
      </c>
      <c r="I487" s="97" t="s">
        <v>1317</v>
      </c>
    </row>
    <row r="488" spans="1:9" ht="33.75" x14ac:dyDescent="0.25">
      <c r="A488" s="96">
        <v>46038</v>
      </c>
      <c r="B488" s="97" t="s">
        <v>192</v>
      </c>
      <c r="C488" s="97" t="s">
        <v>113</v>
      </c>
      <c r="D488" s="97">
        <v>81</v>
      </c>
      <c r="E488" s="97" t="s">
        <v>188</v>
      </c>
      <c r="F488" s="97" t="str">
        <f>_xlfn.IFNA(VLOOKUP(D488,MH!A$2:L$515,7,FALSE), "")</f>
        <v>ePortál</v>
      </c>
      <c r="G488" s="97" t="s">
        <v>37</v>
      </c>
      <c r="H488" s="97" t="s">
        <v>868</v>
      </c>
      <c r="I488" s="97" t="s">
        <v>1322</v>
      </c>
    </row>
    <row r="489" spans="1:9" ht="45" x14ac:dyDescent="0.25">
      <c r="A489" s="96">
        <v>46043</v>
      </c>
      <c r="B489" s="97" t="s">
        <v>69</v>
      </c>
      <c r="C489" s="97" t="s">
        <v>113</v>
      </c>
      <c r="D489" s="97">
        <v>12</v>
      </c>
      <c r="E489" s="97" t="s">
        <v>65</v>
      </c>
      <c r="F489" s="97" t="str">
        <f>_xlfn.IFNA(VLOOKUP(D489,MH!A$2:L$515,7,FALSE), "")</f>
        <v>ePortál</v>
      </c>
      <c r="G489" s="97" t="s">
        <v>27</v>
      </c>
      <c r="H489" s="97" t="s">
        <v>868</v>
      </c>
      <c r="I489" s="97" t="s">
        <v>1323</v>
      </c>
    </row>
    <row r="490" spans="1:9" ht="45" x14ac:dyDescent="0.25">
      <c r="A490" s="96">
        <v>46045</v>
      </c>
      <c r="B490" s="97" t="s">
        <v>98</v>
      </c>
      <c r="C490" s="97" t="s">
        <v>113</v>
      </c>
      <c r="D490" s="97">
        <v>99</v>
      </c>
      <c r="E490" s="97" t="s">
        <v>237</v>
      </c>
      <c r="F490" s="97" t="str">
        <f>_xlfn.IFNA(VLOOKUP(D490,MH!A$2:L$515,7,FALSE), "")</f>
        <v>ePortál</v>
      </c>
      <c r="G490" s="97" t="s">
        <v>37</v>
      </c>
      <c r="H490" s="97" t="s">
        <v>868</v>
      </c>
      <c r="I490" s="97" t="s">
        <v>1324</v>
      </c>
    </row>
    <row r="491" spans="1:9" ht="22.5" x14ac:dyDescent="0.25">
      <c r="A491" s="96">
        <v>46048</v>
      </c>
      <c r="B491" s="97" t="s">
        <v>98</v>
      </c>
      <c r="C491" s="97" t="s">
        <v>113</v>
      </c>
      <c r="D491" s="97">
        <v>91</v>
      </c>
      <c r="E491" s="97" t="s">
        <v>313</v>
      </c>
      <c r="F491" s="97" t="s">
        <v>25</v>
      </c>
      <c r="G491" s="97" t="s">
        <v>37</v>
      </c>
      <c r="H491" s="97" t="s">
        <v>871</v>
      </c>
      <c r="I491" s="97" t="s">
        <v>1325</v>
      </c>
    </row>
    <row r="492" spans="1:9" ht="22.5" x14ac:dyDescent="0.25">
      <c r="A492" s="96">
        <v>46049</v>
      </c>
      <c r="B492" s="97" t="s">
        <v>796</v>
      </c>
      <c r="C492" s="97" t="s">
        <v>113</v>
      </c>
      <c r="D492" s="97">
        <v>336</v>
      </c>
      <c r="E492" s="97" t="s">
        <v>783</v>
      </c>
      <c r="F492" s="97" t="str">
        <f>_xlfn.IFNA(VLOOKUP(D492,MH!A$2:L$515,7,FALSE), "")</f>
        <v>ePortál</v>
      </c>
      <c r="G492" s="97" t="s">
        <v>27</v>
      </c>
      <c r="H492" s="97" t="s">
        <v>889</v>
      </c>
      <c r="I492" s="97" t="s">
        <v>1326</v>
      </c>
    </row>
    <row r="493" spans="1:9" ht="22.5" x14ac:dyDescent="0.25">
      <c r="A493" s="96">
        <v>46049</v>
      </c>
      <c r="B493" s="97" t="s">
        <v>796</v>
      </c>
      <c r="C493" s="97" t="s">
        <v>113</v>
      </c>
      <c r="D493" s="97">
        <v>337</v>
      </c>
      <c r="E493" s="97" t="s">
        <v>788</v>
      </c>
      <c r="F493" s="97" t="str">
        <f>_xlfn.IFNA(VLOOKUP(D493,MH!A$2:L$515,7,FALSE), "")</f>
        <v>ePortál</v>
      </c>
      <c r="G493" s="97" t="s">
        <v>27</v>
      </c>
      <c r="H493" s="97" t="s">
        <v>889</v>
      </c>
      <c r="I493" s="97" t="s">
        <v>1326</v>
      </c>
    </row>
    <row r="494" spans="1:9" ht="22.5" x14ac:dyDescent="0.25">
      <c r="A494" s="96">
        <v>46049</v>
      </c>
      <c r="B494" s="97" t="s">
        <v>796</v>
      </c>
      <c r="C494" s="97" t="s">
        <v>113</v>
      </c>
      <c r="D494" s="97">
        <v>338</v>
      </c>
      <c r="E494" s="97" t="s">
        <v>791</v>
      </c>
      <c r="F494" s="97" t="str">
        <f>_xlfn.IFNA(VLOOKUP(D494,MH!A$2:L$515,7,FALSE), "")</f>
        <v>ePortál</v>
      </c>
      <c r="G494" s="97" t="s">
        <v>27</v>
      </c>
      <c r="H494" s="97" t="s">
        <v>889</v>
      </c>
      <c r="I494" s="97" t="s">
        <v>1326</v>
      </c>
    </row>
    <row r="495" spans="1:9" ht="22.5" x14ac:dyDescent="0.25">
      <c r="A495" s="96">
        <v>46049</v>
      </c>
      <c r="B495" s="97" t="s">
        <v>796</v>
      </c>
      <c r="C495" s="97" t="s">
        <v>113</v>
      </c>
      <c r="D495" s="97">
        <v>339</v>
      </c>
      <c r="E495" s="97" t="s">
        <v>797</v>
      </c>
      <c r="F495" s="97" t="str">
        <f>_xlfn.IFNA(VLOOKUP(D495,MH!A$2:L$515,7,FALSE), "")</f>
        <v>ePortál</v>
      </c>
      <c r="G495" s="97" t="s">
        <v>27</v>
      </c>
      <c r="H495" s="97" t="s">
        <v>889</v>
      </c>
      <c r="I495" s="97" t="s">
        <v>1326</v>
      </c>
    </row>
    <row r="496" spans="1:9" ht="33.75" x14ac:dyDescent="0.25">
      <c r="A496" s="96">
        <v>46049</v>
      </c>
      <c r="B496" s="97" t="s">
        <v>796</v>
      </c>
      <c r="C496" s="97" t="s">
        <v>113</v>
      </c>
      <c r="D496" s="97">
        <v>340</v>
      </c>
      <c r="E496" s="97" t="s">
        <v>801</v>
      </c>
      <c r="F496" s="97" t="str">
        <f>_xlfn.IFNA(VLOOKUP(D496,MH!A$2:L$515,7,FALSE), "")</f>
        <v>ePortál</v>
      </c>
      <c r="G496" s="97" t="s">
        <v>27</v>
      </c>
      <c r="H496" s="97" t="s">
        <v>889</v>
      </c>
      <c r="I496" s="97" t="s">
        <v>1326</v>
      </c>
    </row>
    <row r="497" spans="1:9" ht="33.75" x14ac:dyDescent="0.25">
      <c r="A497" s="96">
        <v>46050</v>
      </c>
      <c r="B497" s="97" t="s">
        <v>98</v>
      </c>
      <c r="C497" s="97" t="s">
        <v>113</v>
      </c>
      <c r="D497" s="97">
        <v>341</v>
      </c>
      <c r="E497" s="97" t="s">
        <v>805</v>
      </c>
      <c r="F497" s="97" t="str">
        <f>_xlfn.IFNA(VLOOKUP(D497,MH!A$2:L$515,7,FALSE), "")</f>
        <v>ePortál</v>
      </c>
      <c r="G497" s="97" t="s">
        <v>113</v>
      </c>
      <c r="H497" s="97" t="s">
        <v>889</v>
      </c>
      <c r="I497" s="97" t="s">
        <v>1327</v>
      </c>
    </row>
    <row r="498" spans="1:9" ht="33.75" x14ac:dyDescent="0.25">
      <c r="A498" s="96">
        <v>46050</v>
      </c>
      <c r="B498" s="97" t="s">
        <v>98</v>
      </c>
      <c r="C498" s="97" t="s">
        <v>113</v>
      </c>
      <c r="D498" s="97">
        <v>342</v>
      </c>
      <c r="E498" s="97" t="s">
        <v>808</v>
      </c>
      <c r="F498" s="97" t="str">
        <f>_xlfn.IFNA(VLOOKUP(D498,MH!A$2:L$515,7,FALSE), "")</f>
        <v>ePortál</v>
      </c>
      <c r="G498" s="97" t="s">
        <v>113</v>
      </c>
      <c r="H498" s="97" t="s">
        <v>889</v>
      </c>
      <c r="I498" s="97" t="s">
        <v>1327</v>
      </c>
    </row>
    <row r="499" spans="1:9" ht="33.75" x14ac:dyDescent="0.25">
      <c r="A499" s="96">
        <v>46050</v>
      </c>
      <c r="B499" s="97" t="s">
        <v>98</v>
      </c>
      <c r="C499" s="97" t="s">
        <v>113</v>
      </c>
      <c r="D499" s="97">
        <v>128</v>
      </c>
      <c r="E499" s="97" t="s">
        <v>300</v>
      </c>
      <c r="F499" s="97" t="str">
        <f>_xlfn.IFNA(VLOOKUP(D499,MH!A$2:L$515,7,FALSE), "")</f>
        <v>ePortál</v>
      </c>
      <c r="G499" s="97" t="s">
        <v>37</v>
      </c>
      <c r="H499" s="97" t="s">
        <v>868</v>
      </c>
      <c r="I499" s="97" t="s">
        <v>1328</v>
      </c>
    </row>
    <row r="500" spans="1:9" ht="33.75" x14ac:dyDescent="0.25">
      <c r="A500" s="96">
        <v>46051</v>
      </c>
      <c r="B500" s="97" t="s">
        <v>796</v>
      </c>
      <c r="C500" s="97" t="s">
        <v>113</v>
      </c>
      <c r="D500" s="97">
        <v>343</v>
      </c>
      <c r="E500" s="97" t="s">
        <v>810</v>
      </c>
      <c r="F500" s="97" t="str">
        <f>_xlfn.IFNA(VLOOKUP(D500,MH!A$2:L$515,7,FALSE), "")</f>
        <v>n/a</v>
      </c>
      <c r="G500" s="97" t="s">
        <v>27</v>
      </c>
      <c r="H500" s="97" t="s">
        <v>889</v>
      </c>
      <c r="I500" s="97" t="s">
        <v>1329</v>
      </c>
    </row>
    <row r="501" spans="1:9" ht="45" x14ac:dyDescent="0.25">
      <c r="A501" s="96">
        <v>46056</v>
      </c>
      <c r="B501" s="97" t="s">
        <v>98</v>
      </c>
      <c r="C501" s="97" t="s">
        <v>113</v>
      </c>
      <c r="D501" s="97">
        <v>58</v>
      </c>
      <c r="E501" s="97" t="s">
        <v>147</v>
      </c>
      <c r="F501" s="97" t="str">
        <f>_xlfn.IFNA(VLOOKUP(D501,MH!A$2:L$515,7,FALSE), "")</f>
        <v>ePortál</v>
      </c>
      <c r="G501" s="97" t="s">
        <v>37</v>
      </c>
      <c r="H501" s="97" t="s">
        <v>868</v>
      </c>
      <c r="I501" s="97" t="s">
        <v>1330</v>
      </c>
    </row>
    <row r="502" spans="1:9" ht="56.25" x14ac:dyDescent="0.25">
      <c r="A502" s="96">
        <v>46056</v>
      </c>
      <c r="B502" s="97" t="s">
        <v>98</v>
      </c>
      <c r="C502" s="97" t="s">
        <v>113</v>
      </c>
      <c r="D502" s="97">
        <v>98</v>
      </c>
      <c r="E502" s="97" t="s">
        <v>233</v>
      </c>
      <c r="F502" s="97" t="str">
        <f>_xlfn.IFNA(VLOOKUP(D502,MH!A$2:L$515,7,FALSE), "")</f>
        <v>ePortál</v>
      </c>
      <c r="G502" s="97" t="s">
        <v>37</v>
      </c>
      <c r="H502" s="97" t="s">
        <v>868</v>
      </c>
      <c r="I502" s="97" t="s">
        <v>1331</v>
      </c>
    </row>
    <row r="503" spans="1:9" ht="33.75" x14ac:dyDescent="0.25">
      <c r="A503" s="96">
        <v>46059</v>
      </c>
      <c r="B503" s="97" t="s">
        <v>98</v>
      </c>
      <c r="C503" s="97" t="s">
        <v>113</v>
      </c>
      <c r="D503" s="97">
        <v>29</v>
      </c>
      <c r="E503" s="97" t="s">
        <v>94</v>
      </c>
      <c r="F503" s="97" t="str">
        <f>_xlfn.IFNA(VLOOKUP(D503,MH!A$2:L$515,7,FALSE), "")</f>
        <v>ePortál</v>
      </c>
      <c r="G503" s="97" t="s">
        <v>37</v>
      </c>
      <c r="H503" s="97" t="s">
        <v>868</v>
      </c>
      <c r="I503" s="97" t="s">
        <v>1332</v>
      </c>
    </row>
    <row r="504" spans="1:9" ht="45" x14ac:dyDescent="0.25">
      <c r="A504" s="96">
        <v>46062</v>
      </c>
      <c r="B504" s="97" t="s">
        <v>98</v>
      </c>
      <c r="C504" s="97" t="s">
        <v>113</v>
      </c>
      <c r="D504" s="97">
        <v>348</v>
      </c>
      <c r="E504" s="97" t="s">
        <v>814</v>
      </c>
      <c r="F504" s="97" t="str">
        <f>_xlfn.IFNA(VLOOKUP(D504,MH!A$2:L$515,7,FALSE), "")</f>
        <v>n/a</v>
      </c>
      <c r="G504" s="97" t="s">
        <v>27</v>
      </c>
      <c r="H504" s="97" t="s">
        <v>889</v>
      </c>
      <c r="I504" s="97" t="s">
        <v>1333</v>
      </c>
    </row>
    <row r="505" spans="1:9" ht="22.5" x14ac:dyDescent="0.25">
      <c r="A505" s="96">
        <v>46062</v>
      </c>
      <c r="B505" s="97" t="s">
        <v>98</v>
      </c>
      <c r="C505" s="97" t="s">
        <v>113</v>
      </c>
      <c r="D505" s="97">
        <v>317</v>
      </c>
      <c r="E505" s="97" t="s">
        <v>1209</v>
      </c>
      <c r="F505" s="97" t="s">
        <v>25</v>
      </c>
      <c r="G505" s="97" t="s">
        <v>37</v>
      </c>
      <c r="H505" s="97" t="s">
        <v>871</v>
      </c>
      <c r="I505" s="97" t="s">
        <v>1334</v>
      </c>
    </row>
    <row r="506" spans="1:9" ht="22.5" x14ac:dyDescent="0.25">
      <c r="A506" s="96">
        <v>46062</v>
      </c>
      <c r="B506" s="97" t="s">
        <v>98</v>
      </c>
      <c r="C506" s="97" t="s">
        <v>113</v>
      </c>
      <c r="D506" s="97">
        <v>318</v>
      </c>
      <c r="E506" s="97" t="s">
        <v>1211</v>
      </c>
      <c r="F506" s="97" t="s">
        <v>25</v>
      </c>
      <c r="G506" s="97" t="s">
        <v>37</v>
      </c>
      <c r="H506" s="97" t="s">
        <v>871</v>
      </c>
      <c r="I506" s="97" t="s">
        <v>1334</v>
      </c>
    </row>
    <row r="507" spans="1:9" ht="45" x14ac:dyDescent="0.25">
      <c r="A507" s="96">
        <v>46065</v>
      </c>
      <c r="B507" s="97" t="s">
        <v>98</v>
      </c>
      <c r="C507" s="97" t="s">
        <v>113</v>
      </c>
      <c r="D507" s="97">
        <v>216</v>
      </c>
      <c r="E507" s="97" t="s">
        <v>475</v>
      </c>
      <c r="F507" s="97" t="str">
        <f>_xlfn.IFNA(VLOOKUP(D507,MH!A$2:L$515,7,FALSE), "")</f>
        <v>ePortál</v>
      </c>
      <c r="G507" s="97" t="s">
        <v>37</v>
      </c>
      <c r="H507" s="97" t="s">
        <v>868</v>
      </c>
      <c r="I507" s="97" t="s">
        <v>1335</v>
      </c>
    </row>
    <row r="508" spans="1:9" ht="45" x14ac:dyDescent="0.25">
      <c r="A508" s="96">
        <v>46069</v>
      </c>
      <c r="B508" s="105" t="s">
        <v>796</v>
      </c>
      <c r="C508" s="105" t="s">
        <v>113</v>
      </c>
      <c r="D508" s="106">
        <v>348</v>
      </c>
      <c r="E508" s="105" t="s">
        <v>814</v>
      </c>
      <c r="F508" s="97" t="str">
        <f>_xlfn.IFNA(VLOOKUP(D508,MH!A$2:L$515,7,FALSE), "")</f>
        <v>n/a</v>
      </c>
      <c r="G508" s="97" t="s">
        <v>27</v>
      </c>
      <c r="H508" s="97" t="s">
        <v>868</v>
      </c>
      <c r="I508" s="97" t="s">
        <v>1336</v>
      </c>
    </row>
    <row r="509" spans="1:9" ht="33.75" x14ac:dyDescent="0.25">
      <c r="A509" s="96">
        <v>46073</v>
      </c>
      <c r="B509" s="97" t="s">
        <v>69</v>
      </c>
      <c r="C509" s="97" t="s">
        <v>113</v>
      </c>
      <c r="D509" s="97">
        <v>336</v>
      </c>
      <c r="E509" s="97" t="s">
        <v>783</v>
      </c>
      <c r="F509" s="97" t="str">
        <f>_xlfn.IFNA(VLOOKUP(D509,MH!A$2:L$515,7,FALSE), "")</f>
        <v>ePortál</v>
      </c>
      <c r="G509" s="97" t="s">
        <v>27</v>
      </c>
      <c r="H509" s="97" t="s">
        <v>868</v>
      </c>
      <c r="I509" s="97" t="s">
        <v>1337</v>
      </c>
    </row>
    <row r="510" spans="1:9" ht="33.75" x14ac:dyDescent="0.25">
      <c r="A510" s="96">
        <v>46073</v>
      </c>
      <c r="B510" s="97" t="s">
        <v>69</v>
      </c>
      <c r="C510" s="97" t="s">
        <v>113</v>
      </c>
      <c r="D510" s="97">
        <v>337</v>
      </c>
      <c r="E510" s="97" t="s">
        <v>788</v>
      </c>
      <c r="F510" s="97" t="str">
        <f>_xlfn.IFNA(VLOOKUP(D510,MH!A$2:L$515,7,FALSE), "")</f>
        <v>ePortál</v>
      </c>
      <c r="G510" s="97" t="s">
        <v>27</v>
      </c>
      <c r="H510" s="97" t="s">
        <v>868</v>
      </c>
      <c r="I510" s="97" t="s">
        <v>1337</v>
      </c>
    </row>
    <row r="511" spans="1:9" ht="33.75" x14ac:dyDescent="0.25">
      <c r="A511" s="96">
        <v>46073</v>
      </c>
      <c r="B511" s="97" t="s">
        <v>69</v>
      </c>
      <c r="C511" s="97" t="s">
        <v>113</v>
      </c>
      <c r="D511" s="97">
        <v>339</v>
      </c>
      <c r="E511" s="97" t="s">
        <v>797</v>
      </c>
      <c r="F511" s="97" t="str">
        <f>_xlfn.IFNA(VLOOKUP(D511,MH!A$2:L$515,7,FALSE), "")</f>
        <v>ePortál</v>
      </c>
      <c r="G511" s="97" t="s">
        <v>27</v>
      </c>
      <c r="H511" s="97" t="s">
        <v>868</v>
      </c>
      <c r="I511" s="97" t="s">
        <v>1337</v>
      </c>
    </row>
    <row r="512" spans="1:9" ht="33.75" x14ac:dyDescent="0.25">
      <c r="A512" s="96">
        <v>46073</v>
      </c>
      <c r="B512" s="97" t="s">
        <v>69</v>
      </c>
      <c r="C512" s="97" t="s">
        <v>113</v>
      </c>
      <c r="D512" s="97">
        <v>340</v>
      </c>
      <c r="E512" s="97" t="s">
        <v>801</v>
      </c>
      <c r="F512" s="97" t="str">
        <f>_xlfn.IFNA(VLOOKUP(D512,MH!A$2:L$515,7,FALSE), "")</f>
        <v>ePortál</v>
      </c>
      <c r="G512" s="97" t="s">
        <v>27</v>
      </c>
      <c r="H512" s="97" t="s">
        <v>868</v>
      </c>
      <c r="I512" s="97" t="s">
        <v>1337</v>
      </c>
    </row>
    <row r="513" spans="1:9" ht="45" x14ac:dyDescent="0.25">
      <c r="A513" s="96">
        <v>46049</v>
      </c>
      <c r="B513" s="97" t="s">
        <v>69</v>
      </c>
      <c r="C513" s="97" t="s">
        <v>113</v>
      </c>
      <c r="D513" s="97">
        <v>332</v>
      </c>
      <c r="E513" s="95" t="s">
        <v>767</v>
      </c>
      <c r="F513" s="97" t="str">
        <f>_xlfn.IFNA(VLOOKUP(D513,MH!A$2:L$515,7,FALSE), "")</f>
        <v>ePortál</v>
      </c>
      <c r="G513" s="97" t="s">
        <v>37</v>
      </c>
      <c r="H513" s="97" t="s">
        <v>868</v>
      </c>
      <c r="I513" s="97" t="s">
        <v>1338</v>
      </c>
    </row>
    <row r="514" spans="1:9" ht="33.75" x14ac:dyDescent="0.25">
      <c r="A514" s="96">
        <v>46073</v>
      </c>
      <c r="B514" s="97" t="s">
        <v>69</v>
      </c>
      <c r="C514" s="97" t="s">
        <v>113</v>
      </c>
      <c r="D514" s="97">
        <v>28</v>
      </c>
      <c r="E514" s="95" t="s">
        <v>88</v>
      </c>
      <c r="F514" s="97" t="str">
        <f>_xlfn.IFNA(VLOOKUP(D514,MH!A$2:L$515,7,FALSE), "")</f>
        <v>ePortál</v>
      </c>
      <c r="G514" s="97" t="s">
        <v>37</v>
      </c>
      <c r="H514" s="97" t="s">
        <v>868</v>
      </c>
      <c r="I514" s="97" t="s">
        <v>1339</v>
      </c>
    </row>
    <row r="515" spans="1:9" ht="33.75" x14ac:dyDescent="0.25">
      <c r="A515" s="96">
        <v>46076</v>
      </c>
      <c r="B515" s="97" t="s">
        <v>69</v>
      </c>
      <c r="C515" s="97" t="s">
        <v>113</v>
      </c>
      <c r="D515" s="97">
        <v>228</v>
      </c>
      <c r="E515" s="97" t="s">
        <v>502</v>
      </c>
      <c r="F515" s="97" t="str">
        <f>_xlfn.IFNA(VLOOKUP(D515,MH!A$2:L$515,7,FALSE), "")</f>
        <v>n/a</v>
      </c>
      <c r="G515" s="97" t="s">
        <v>27</v>
      </c>
      <c r="H515" s="97" t="s">
        <v>868</v>
      </c>
      <c r="I515" s="97" t="s">
        <v>1340</v>
      </c>
    </row>
    <row r="516" spans="1:9" ht="33.75" x14ac:dyDescent="0.25">
      <c r="A516" s="96">
        <v>46076</v>
      </c>
      <c r="B516" s="97" t="s">
        <v>69</v>
      </c>
      <c r="C516" s="97" t="s">
        <v>113</v>
      </c>
      <c r="D516" s="97">
        <v>300</v>
      </c>
      <c r="E516" s="95" t="s">
        <v>690</v>
      </c>
      <c r="F516" s="97" t="str">
        <f>_xlfn.IFNA(VLOOKUP(D516,MH!A$2:L$515,7,FALSE), "")</f>
        <v>n/a</v>
      </c>
      <c r="G516" s="97" t="s">
        <v>37</v>
      </c>
      <c r="H516" s="97" t="s">
        <v>868</v>
      </c>
      <c r="I516" s="97" t="s">
        <v>1341</v>
      </c>
    </row>
    <row r="517" spans="1:9" ht="22.5" x14ac:dyDescent="0.25">
      <c r="A517" s="96">
        <v>46077</v>
      </c>
      <c r="B517" s="97" t="s">
        <v>106</v>
      </c>
      <c r="C517" s="97" t="s">
        <v>113</v>
      </c>
      <c r="D517" s="97">
        <v>31</v>
      </c>
      <c r="E517" s="95" t="s">
        <v>99</v>
      </c>
      <c r="F517" s="97" t="str">
        <f>_xlfn.IFNA(VLOOKUP(D517,MH!A$2:L$515,7,FALSE), "")</f>
        <v>ePortál</v>
      </c>
      <c r="G517" s="107" t="s">
        <v>37</v>
      </c>
      <c r="H517" s="97" t="s">
        <v>889</v>
      </c>
      <c r="I517" s="97" t="s">
        <v>1342</v>
      </c>
    </row>
    <row r="518" spans="1:9" ht="33.75" x14ac:dyDescent="0.25">
      <c r="A518" s="96">
        <v>46080</v>
      </c>
      <c r="B518" s="97" t="s">
        <v>69</v>
      </c>
      <c r="C518" s="97" t="s">
        <v>113</v>
      </c>
      <c r="D518" s="97">
        <v>34</v>
      </c>
      <c r="E518" s="95" t="s">
        <v>1343</v>
      </c>
      <c r="F518" s="97" t="str">
        <f>_xlfn.IFNA(VLOOKUP(D518,MH!A$2:L$515,7,FALSE), "")</f>
        <v/>
      </c>
      <c r="G518" s="107" t="s">
        <v>37</v>
      </c>
      <c r="H518" s="97" t="s">
        <v>868</v>
      </c>
      <c r="I518" s="97" t="s">
        <v>1344</v>
      </c>
    </row>
    <row r="519" spans="1:9" ht="22.5" x14ac:dyDescent="0.25">
      <c r="A519" s="96">
        <v>46083</v>
      </c>
      <c r="B519" s="97" t="s">
        <v>69</v>
      </c>
      <c r="C519" s="97" t="s">
        <v>113</v>
      </c>
      <c r="D519" s="97">
        <v>255</v>
      </c>
      <c r="E519" s="95" t="s">
        <v>565</v>
      </c>
      <c r="F519" s="97" t="str">
        <f>_xlfn.IFNA(VLOOKUP(D519,MH!A$2:L$515,7,FALSE), "")</f>
        <v>ePortál</v>
      </c>
      <c r="G519" s="108" t="s">
        <v>113</v>
      </c>
      <c r="H519" s="97" t="s">
        <v>868</v>
      </c>
      <c r="I519" s="97" t="s">
        <v>1345</v>
      </c>
    </row>
    <row r="520" spans="1:9" ht="22.5" x14ac:dyDescent="0.25">
      <c r="A520" s="96">
        <v>46083</v>
      </c>
      <c r="B520" s="97" t="s">
        <v>69</v>
      </c>
      <c r="C520" s="97" t="s">
        <v>113</v>
      </c>
      <c r="D520" s="97">
        <v>260</v>
      </c>
      <c r="E520" s="95" t="s">
        <v>577</v>
      </c>
      <c r="F520" s="97" t="str">
        <f>_xlfn.IFNA(VLOOKUP(D520,MH!A$2:L$515,7,FALSE), "")</f>
        <v>ePortál</v>
      </c>
      <c r="G520" s="108" t="s">
        <v>113</v>
      </c>
      <c r="H520" s="97" t="s">
        <v>868</v>
      </c>
      <c r="I520" s="97" t="s">
        <v>1345</v>
      </c>
    </row>
    <row r="521" spans="1:9" ht="22.5" x14ac:dyDescent="0.25">
      <c r="A521" s="96">
        <v>46084</v>
      </c>
      <c r="B521" s="97" t="s">
        <v>69</v>
      </c>
      <c r="C521" s="97" t="s">
        <v>113</v>
      </c>
      <c r="D521" s="97">
        <v>59</v>
      </c>
      <c r="E521" s="95" t="s">
        <v>151</v>
      </c>
      <c r="F521" s="97" t="str">
        <f>_xlfn.IFNA(VLOOKUP(D521,MH!A$2:L$515,7,FALSE), "")</f>
        <v>ePortál</v>
      </c>
      <c r="G521" s="107" t="s">
        <v>37</v>
      </c>
      <c r="H521" s="97" t="s">
        <v>868</v>
      </c>
      <c r="I521" s="97" t="s">
        <v>1346</v>
      </c>
    </row>
    <row r="522" spans="1:9" ht="22.5" x14ac:dyDescent="0.25">
      <c r="A522" s="96">
        <v>46084</v>
      </c>
      <c r="B522" s="97" t="s">
        <v>69</v>
      </c>
      <c r="C522" s="97" t="s">
        <v>113</v>
      </c>
      <c r="D522" s="97">
        <v>30</v>
      </c>
      <c r="E522" s="97" t="s">
        <v>1006</v>
      </c>
      <c r="F522" s="97" t="s">
        <v>25</v>
      </c>
      <c r="G522" s="107" t="s">
        <v>37</v>
      </c>
      <c r="H522" s="97" t="s">
        <v>871</v>
      </c>
      <c r="I522" s="97" t="s">
        <v>1347</v>
      </c>
    </row>
    <row r="523" spans="1:9" ht="22.5" x14ac:dyDescent="0.25">
      <c r="A523" s="96">
        <v>46084</v>
      </c>
      <c r="B523" s="97" t="s">
        <v>69</v>
      </c>
      <c r="C523" s="97" t="s">
        <v>113</v>
      </c>
      <c r="D523" s="97">
        <v>281</v>
      </c>
      <c r="E523" s="97" t="s">
        <v>1061</v>
      </c>
      <c r="F523" s="97" t="s">
        <v>25</v>
      </c>
      <c r="G523" s="107" t="s">
        <v>37</v>
      </c>
      <c r="H523" s="97" t="s">
        <v>871</v>
      </c>
      <c r="I523" s="97" t="s">
        <v>1347</v>
      </c>
    </row>
    <row r="524" spans="1:9" ht="33.75" x14ac:dyDescent="0.25">
      <c r="A524" s="96">
        <v>46084</v>
      </c>
      <c r="B524" s="97" t="s">
        <v>69</v>
      </c>
      <c r="C524" s="97" t="s">
        <v>113</v>
      </c>
      <c r="D524" s="97">
        <v>315</v>
      </c>
      <c r="E524" s="95" t="s">
        <v>737</v>
      </c>
      <c r="F524" s="97" t="str">
        <f>_xlfn.IFNA(VLOOKUP(D524,MH!A$2:L$515,7,FALSE), "")</f>
        <v>ePortál</v>
      </c>
      <c r="G524" s="107" t="s">
        <v>37</v>
      </c>
      <c r="H524" s="97" t="s">
        <v>868</v>
      </c>
      <c r="I524" s="97" t="s">
        <v>1348</v>
      </c>
    </row>
    <row r="525" spans="1:9" ht="22.5" x14ac:dyDescent="0.25">
      <c r="A525" s="96">
        <v>46086</v>
      </c>
      <c r="B525" s="97" t="s">
        <v>69</v>
      </c>
      <c r="C525" s="97" t="s">
        <v>113</v>
      </c>
      <c r="D525" s="97">
        <v>12</v>
      </c>
      <c r="E525" s="95" t="s">
        <v>65</v>
      </c>
      <c r="F525" s="97" t="str">
        <f>_xlfn.IFNA(VLOOKUP(D525,MH!A$2:L$515,7,FALSE), "")</f>
        <v>ePortál</v>
      </c>
      <c r="G525" s="97" t="s">
        <v>27</v>
      </c>
      <c r="H525" s="97" t="s">
        <v>868</v>
      </c>
      <c r="I525" s="97" t="s">
        <v>1349</v>
      </c>
    </row>
    <row r="526" spans="1:9" ht="33.75" x14ac:dyDescent="0.25">
      <c r="A526" s="96">
        <v>46091</v>
      </c>
      <c r="B526" s="97" t="s">
        <v>106</v>
      </c>
      <c r="C526" s="97" t="s">
        <v>113</v>
      </c>
      <c r="D526" s="97">
        <v>290</v>
      </c>
      <c r="E526" s="95" t="s">
        <v>656</v>
      </c>
      <c r="F526" s="97" t="str">
        <f>_xlfn.IFNA(VLOOKUP(D526,MH!A$2:L$515,7,FALSE), "")</f>
        <v>n/a</v>
      </c>
      <c r="G526" s="97" t="s">
        <v>27</v>
      </c>
      <c r="H526" s="97" t="s">
        <v>868</v>
      </c>
      <c r="I526" s="97" t="s">
        <v>1350</v>
      </c>
    </row>
    <row r="527" spans="1:9" ht="33.75" x14ac:dyDescent="0.25">
      <c r="A527" s="96">
        <v>46091</v>
      </c>
      <c r="B527" s="97" t="s">
        <v>106</v>
      </c>
      <c r="C527" s="97" t="s">
        <v>113</v>
      </c>
      <c r="D527" s="97">
        <v>36</v>
      </c>
      <c r="E527" s="95" t="s">
        <v>107</v>
      </c>
      <c r="F527" s="97" t="str">
        <f>_xlfn.IFNA(VLOOKUP(D527,MH!A$2:L$515,7,FALSE), "")</f>
        <v>ePortál</v>
      </c>
      <c r="G527" s="107" t="s">
        <v>37</v>
      </c>
      <c r="H527" s="97" t="s">
        <v>868</v>
      </c>
      <c r="I527" s="97" t="s">
        <v>1351</v>
      </c>
    </row>
    <row r="528" spans="1:9" ht="33.75" x14ac:dyDescent="0.25">
      <c r="A528" s="96">
        <v>46091</v>
      </c>
      <c r="B528" s="97" t="s">
        <v>106</v>
      </c>
      <c r="C528" s="97" t="s">
        <v>113</v>
      </c>
      <c r="D528" s="97">
        <v>251</v>
      </c>
      <c r="E528" s="95" t="s">
        <v>557</v>
      </c>
      <c r="F528" s="97" t="str">
        <f>_xlfn.IFNA(VLOOKUP(D528,MH!A$2:L$515,7,FALSE), "")</f>
        <v>ePortál</v>
      </c>
      <c r="G528" s="97" t="s">
        <v>27</v>
      </c>
      <c r="H528" s="97" t="s">
        <v>868</v>
      </c>
      <c r="I528" s="97" t="s">
        <v>1352</v>
      </c>
    </row>
    <row r="529" spans="1:9" ht="33.75" x14ac:dyDescent="0.25">
      <c r="A529" s="96">
        <v>46094</v>
      </c>
      <c r="B529" s="97" t="s">
        <v>106</v>
      </c>
      <c r="C529" s="97" t="s">
        <v>113</v>
      </c>
      <c r="D529" s="97">
        <v>329</v>
      </c>
      <c r="E529" s="95" t="s">
        <v>758</v>
      </c>
      <c r="F529" s="97" t="str">
        <f>_xlfn.IFNA(VLOOKUP(D529,MH!A$2:L$515,7,FALSE), "")</f>
        <v>n/a</v>
      </c>
      <c r="G529" s="97" t="s">
        <v>37</v>
      </c>
      <c r="H529" s="97" t="s">
        <v>868</v>
      </c>
      <c r="I529" s="97" t="s">
        <v>1353</v>
      </c>
    </row>
    <row r="530" spans="1:9" ht="67.5" x14ac:dyDescent="0.25">
      <c r="A530" s="96">
        <v>46097</v>
      </c>
      <c r="B530" s="97" t="s">
        <v>106</v>
      </c>
      <c r="C530" s="97" t="s">
        <v>113</v>
      </c>
      <c r="D530" s="97">
        <v>79</v>
      </c>
      <c r="E530" s="95" t="s">
        <v>184</v>
      </c>
      <c r="F530" s="97" t="str">
        <f>_xlfn.IFNA(VLOOKUP(D530,MH!A$2:L$515,7,FALSE), "")</f>
        <v>ePortál</v>
      </c>
      <c r="G530" s="97" t="s">
        <v>37</v>
      </c>
      <c r="H530" s="97" t="s">
        <v>868</v>
      </c>
      <c r="I530" s="97" t="s">
        <v>1354</v>
      </c>
    </row>
    <row r="531" spans="1:9" ht="45" x14ac:dyDescent="0.25">
      <c r="A531" s="96">
        <v>46098</v>
      </c>
      <c r="B531" s="97" t="s">
        <v>106</v>
      </c>
      <c r="C531" s="97" t="s">
        <v>113</v>
      </c>
      <c r="D531" s="97">
        <v>352</v>
      </c>
      <c r="E531" s="95" t="s">
        <v>1355</v>
      </c>
      <c r="F531" s="97" t="str">
        <f>_xlfn.IFNA(VLOOKUP(D531,MH!A$2:L$515,7,FALSE), "")</f>
        <v/>
      </c>
      <c r="G531" s="97" t="s">
        <v>37</v>
      </c>
      <c r="H531" s="97" t="s">
        <v>889</v>
      </c>
      <c r="I531" s="97" t="s">
        <v>1356</v>
      </c>
    </row>
    <row r="532" spans="1:9" ht="22.5" x14ac:dyDescent="0.25">
      <c r="A532" s="96">
        <v>46100</v>
      </c>
      <c r="B532" s="97" t="s">
        <v>106</v>
      </c>
      <c r="C532" s="97" t="s">
        <v>113</v>
      </c>
      <c r="D532" s="97">
        <v>96</v>
      </c>
      <c r="E532" s="95" t="s">
        <v>226</v>
      </c>
      <c r="F532" s="97" t="str">
        <f>_xlfn.IFNA(VLOOKUP(D532,MH!A$2:L$515,7,FALSE), "")</f>
        <v>ePortál</v>
      </c>
      <c r="G532" s="97" t="s">
        <v>37</v>
      </c>
      <c r="H532" s="97" t="s">
        <v>868</v>
      </c>
      <c r="I532" s="97" t="s">
        <v>1357</v>
      </c>
    </row>
    <row r="533" spans="1:9" ht="33.75" x14ac:dyDescent="0.25">
      <c r="A533" s="96">
        <v>46106</v>
      </c>
      <c r="B533" s="97" t="s">
        <v>116</v>
      </c>
      <c r="C533" s="97" t="s">
        <v>113</v>
      </c>
      <c r="D533" s="97">
        <v>221</v>
      </c>
      <c r="E533" s="97" t="s">
        <v>487</v>
      </c>
      <c r="F533" s="97" t="str">
        <f>_xlfn.IFNA(VLOOKUP(D533,MH!A$2:L$515,7,FALSE), "")</f>
        <v>n/a</v>
      </c>
      <c r="G533" s="97" t="s">
        <v>27</v>
      </c>
      <c r="H533" s="97" t="s">
        <v>889</v>
      </c>
      <c r="I533" s="97" t="s">
        <v>1358</v>
      </c>
    </row>
    <row r="534" spans="1:9" ht="33.75" x14ac:dyDescent="0.25">
      <c r="A534" s="96">
        <v>46108</v>
      </c>
      <c r="B534" s="97" t="s">
        <v>116</v>
      </c>
      <c r="C534" s="97" t="s">
        <v>113</v>
      </c>
      <c r="D534" s="97">
        <v>34</v>
      </c>
      <c r="E534" s="95" t="s">
        <v>1343</v>
      </c>
      <c r="F534" s="97" t="s">
        <v>25</v>
      </c>
      <c r="G534" s="97" t="s">
        <v>113</v>
      </c>
      <c r="H534" s="97" t="s">
        <v>868</v>
      </c>
      <c r="I534" s="97" t="s">
        <v>1359</v>
      </c>
    </row>
    <row r="535" spans="1:9" ht="51" customHeight="1" x14ac:dyDescent="0.25">
      <c r="A535" s="96">
        <v>46112</v>
      </c>
      <c r="B535" s="97" t="s">
        <v>116</v>
      </c>
      <c r="C535" s="97" t="s">
        <v>113</v>
      </c>
      <c r="D535" s="97">
        <v>125</v>
      </c>
      <c r="E535" s="95" t="s">
        <v>1360</v>
      </c>
      <c r="F535" s="97" t="s">
        <v>25</v>
      </c>
      <c r="G535" s="97" t="s">
        <v>37</v>
      </c>
      <c r="H535" s="97" t="s">
        <v>871</v>
      </c>
      <c r="I535" s="97" t="s">
        <v>1361</v>
      </c>
    </row>
    <row r="536" spans="1:9" ht="33.75" x14ac:dyDescent="0.25">
      <c r="A536" s="96">
        <v>46112</v>
      </c>
      <c r="B536" s="97" t="s">
        <v>116</v>
      </c>
      <c r="C536" s="97" t="s">
        <v>113</v>
      </c>
      <c r="D536" s="97">
        <v>219</v>
      </c>
      <c r="E536" s="97" t="s">
        <v>1362</v>
      </c>
      <c r="F536" s="97" t="s">
        <v>113</v>
      </c>
      <c r="G536" s="97" t="s">
        <v>27</v>
      </c>
      <c r="H536" s="97" t="s">
        <v>871</v>
      </c>
      <c r="I536" s="97" t="s">
        <v>1361</v>
      </c>
    </row>
    <row r="537" spans="1:9" ht="33.75" x14ac:dyDescent="0.25">
      <c r="A537" s="96">
        <v>46114</v>
      </c>
      <c r="B537" s="97" t="s">
        <v>116</v>
      </c>
      <c r="C537" s="97" t="s">
        <v>113</v>
      </c>
      <c r="D537" s="97">
        <v>34</v>
      </c>
      <c r="E537" s="95" t="s">
        <v>1343</v>
      </c>
      <c r="F537" s="97" t="s">
        <v>25</v>
      </c>
      <c r="G537" s="97" t="s">
        <v>113</v>
      </c>
      <c r="H537" s="97" t="s">
        <v>871</v>
      </c>
      <c r="I537" s="97" t="s">
        <v>1363</v>
      </c>
    </row>
    <row r="538" spans="1:9" ht="33.75" x14ac:dyDescent="0.25">
      <c r="A538" s="96">
        <v>46114</v>
      </c>
      <c r="B538" s="97" t="s">
        <v>116</v>
      </c>
      <c r="C538" s="97" t="s">
        <v>113</v>
      </c>
      <c r="D538" s="97">
        <v>125</v>
      </c>
      <c r="E538" s="95" t="s">
        <v>1360</v>
      </c>
      <c r="F538" s="97" t="s">
        <v>25</v>
      </c>
      <c r="G538" s="97" t="s">
        <v>37</v>
      </c>
      <c r="H538" s="97" t="s">
        <v>871</v>
      </c>
      <c r="I538" s="97" t="s">
        <v>1361</v>
      </c>
    </row>
    <row r="539" spans="1:9" ht="45" x14ac:dyDescent="0.25">
      <c r="A539" s="96">
        <v>46114</v>
      </c>
      <c r="B539" s="97" t="s">
        <v>116</v>
      </c>
      <c r="C539" s="97" t="s">
        <v>113</v>
      </c>
      <c r="D539" s="97">
        <v>329</v>
      </c>
      <c r="E539" s="95" t="s">
        <v>758</v>
      </c>
      <c r="F539" s="97" t="str">
        <f>_xlfn.IFNA(VLOOKUP(D539,MH!A$2:L$515,7,FALSE), "")</f>
        <v>n/a</v>
      </c>
      <c r="G539" s="97" t="s">
        <v>37</v>
      </c>
      <c r="H539" s="97" t="s">
        <v>868</v>
      </c>
      <c r="I539" s="97" t="s">
        <v>1364</v>
      </c>
    </row>
    <row r="540" spans="1:9" ht="45" x14ac:dyDescent="0.25">
      <c r="A540" s="96">
        <v>46114</v>
      </c>
      <c r="B540" s="97" t="s">
        <v>116</v>
      </c>
      <c r="C540" s="97" t="s">
        <v>113</v>
      </c>
      <c r="D540" s="97">
        <v>192</v>
      </c>
      <c r="E540" s="95" t="s">
        <v>428</v>
      </c>
      <c r="F540" s="97" t="str">
        <f>_xlfn.IFNA(VLOOKUP(D540,MH!A$2:L$515,7,FALSE), "")</f>
        <v>n/a</v>
      </c>
      <c r="G540" s="97" t="s">
        <v>37</v>
      </c>
      <c r="H540" s="97" t="s">
        <v>868</v>
      </c>
      <c r="I540" s="97" t="s">
        <v>1365</v>
      </c>
    </row>
    <row r="541" spans="1:9" ht="22.5" x14ac:dyDescent="0.25">
      <c r="A541" s="96">
        <v>46114</v>
      </c>
      <c r="B541" s="97" t="s">
        <v>116</v>
      </c>
      <c r="C541" s="97" t="s">
        <v>113</v>
      </c>
      <c r="D541" s="97">
        <v>99</v>
      </c>
      <c r="E541" s="95" t="s">
        <v>237</v>
      </c>
      <c r="F541" s="97" t="str">
        <f>_xlfn.IFNA(VLOOKUP(D541,MH!A$2:L$515,7,FALSE), "")</f>
        <v>ePortál</v>
      </c>
      <c r="G541" s="97" t="s">
        <v>37</v>
      </c>
      <c r="H541" s="97" t="s">
        <v>868</v>
      </c>
      <c r="I541" s="97" t="s">
        <v>1366</v>
      </c>
    </row>
    <row r="542" spans="1:9" ht="33.75" x14ac:dyDescent="0.25">
      <c r="A542" s="96">
        <v>46114</v>
      </c>
      <c r="B542" s="97" t="s">
        <v>116</v>
      </c>
      <c r="C542" s="97" t="s">
        <v>113</v>
      </c>
      <c r="D542" s="97">
        <v>243</v>
      </c>
      <c r="E542" s="95" t="s">
        <v>543</v>
      </c>
      <c r="F542" s="97" t="str">
        <f>_xlfn.IFNA(VLOOKUP(D542,MH!A$2:L$515,7,FALSE), "")</f>
        <v>ePortál</v>
      </c>
      <c r="G542" s="97" t="s">
        <v>27</v>
      </c>
      <c r="H542" s="97" t="s">
        <v>868</v>
      </c>
      <c r="I542" s="97" t="s">
        <v>1366</v>
      </c>
    </row>
    <row r="543" spans="1:9" ht="45" x14ac:dyDescent="0.25">
      <c r="A543" s="96">
        <v>46114</v>
      </c>
      <c r="B543" s="97" t="s">
        <v>116</v>
      </c>
      <c r="C543" s="97" t="s">
        <v>113</v>
      </c>
      <c r="D543" s="97">
        <v>309</v>
      </c>
      <c r="E543" s="95" t="s">
        <v>332</v>
      </c>
      <c r="F543" s="97" t="str">
        <f>_xlfn.IFNA(VLOOKUP(D543,MH!A$2:L$515,7,FALSE), "")</f>
        <v>ePortál</v>
      </c>
      <c r="G543" s="97" t="s">
        <v>27</v>
      </c>
      <c r="H543" s="97" t="s">
        <v>868</v>
      </c>
      <c r="I543" s="97" t="s">
        <v>1367</v>
      </c>
    </row>
    <row r="544" spans="1:9" ht="22.5" x14ac:dyDescent="0.25">
      <c r="A544" s="96">
        <v>46114</v>
      </c>
      <c r="B544" s="97" t="s">
        <v>116</v>
      </c>
      <c r="C544" s="97" t="s">
        <v>113</v>
      </c>
      <c r="D544" s="97">
        <v>304</v>
      </c>
      <c r="E544" s="109" t="s">
        <v>703</v>
      </c>
      <c r="F544" s="97" t="str">
        <f>_xlfn.IFNA(VLOOKUP(D544,MH!A$2:L$515,7,FALSE), "")</f>
        <v>ePortál</v>
      </c>
      <c r="G544" s="97" t="s">
        <v>37</v>
      </c>
      <c r="H544" s="97" t="s">
        <v>868</v>
      </c>
      <c r="I544" s="97" t="s">
        <v>1368</v>
      </c>
    </row>
    <row r="545" spans="1:9" ht="33.75" x14ac:dyDescent="0.25">
      <c r="A545" s="96">
        <v>46114</v>
      </c>
      <c r="B545" s="97" t="s">
        <v>116</v>
      </c>
      <c r="C545" s="97" t="s">
        <v>113</v>
      </c>
      <c r="D545" s="110">
        <v>138</v>
      </c>
      <c r="E545" s="111" t="s">
        <v>342</v>
      </c>
      <c r="F545" s="97" t="str">
        <f>_xlfn.IFNA(VLOOKUP(D545,MH!A$2:L$515,7,FALSE), "")</f>
        <v>ePortál</v>
      </c>
      <c r="G545" s="97" t="s">
        <v>37</v>
      </c>
      <c r="H545" s="97" t="s">
        <v>868</v>
      </c>
      <c r="I545" s="97" t="s">
        <v>1369</v>
      </c>
    </row>
    <row r="546" spans="1:9" ht="48.75" customHeight="1" x14ac:dyDescent="0.25">
      <c r="A546" s="96">
        <v>46120</v>
      </c>
      <c r="B546" s="97" t="s">
        <v>116</v>
      </c>
      <c r="C546" s="97" t="s">
        <v>113</v>
      </c>
      <c r="D546" s="97">
        <v>59</v>
      </c>
      <c r="E546" s="95" t="s">
        <v>151</v>
      </c>
      <c r="F546" s="97" t="str">
        <f>_xlfn.IFNA(VLOOKUP(D546,MH!A$2:L$515,7,FALSE), "")</f>
        <v>ePortál</v>
      </c>
      <c r="G546" s="97" t="s">
        <v>37</v>
      </c>
      <c r="H546" s="97" t="s">
        <v>868</v>
      </c>
      <c r="I546" s="97" t="s">
        <v>1370</v>
      </c>
    </row>
    <row r="547" spans="1:9" ht="33.75" x14ac:dyDescent="0.25">
      <c r="A547" s="96">
        <v>46121</v>
      </c>
      <c r="B547" s="97" t="s">
        <v>116</v>
      </c>
      <c r="C547" s="97" t="s">
        <v>113</v>
      </c>
      <c r="D547" s="97">
        <v>209</v>
      </c>
      <c r="E547" s="97" t="s">
        <v>412</v>
      </c>
      <c r="F547" s="97" t="str">
        <f>_xlfn.IFNA(VLOOKUP(D547,MH!A$2:L$515,7,FALSE), "")</f>
        <v>ePortál</v>
      </c>
      <c r="G547" s="97" t="s">
        <v>27</v>
      </c>
      <c r="H547" s="97" t="s">
        <v>868</v>
      </c>
      <c r="I547" s="97" t="s">
        <v>1371</v>
      </c>
    </row>
    <row r="548" spans="1:9" ht="33.75" x14ac:dyDescent="0.25">
      <c r="A548" s="96">
        <v>46121</v>
      </c>
      <c r="B548" s="97" t="s">
        <v>116</v>
      </c>
      <c r="C548" s="97" t="s">
        <v>113</v>
      </c>
      <c r="D548" s="97">
        <v>280</v>
      </c>
      <c r="E548" s="97" t="s">
        <v>412</v>
      </c>
      <c r="F548" s="97" t="str">
        <f>_xlfn.IFNA(VLOOKUP(D548,MH!A$2:L$515,7,FALSE), "")</f>
        <v>ePortál</v>
      </c>
      <c r="G548" s="97" t="s">
        <v>27</v>
      </c>
      <c r="H548" s="97" t="s">
        <v>868</v>
      </c>
      <c r="I548" s="97" t="s">
        <v>1371</v>
      </c>
    </row>
    <row r="549" spans="1:9" ht="28.5" customHeight="1" x14ac:dyDescent="0.25">
      <c r="A549" s="96">
        <v>46121</v>
      </c>
      <c r="B549" s="97" t="s">
        <v>116</v>
      </c>
      <c r="C549" s="97" t="s">
        <v>113</v>
      </c>
      <c r="D549" s="97">
        <v>37</v>
      </c>
      <c r="E549" s="95" t="s">
        <v>111</v>
      </c>
      <c r="F549" s="97" t="s">
        <v>113</v>
      </c>
      <c r="G549" s="97" t="s">
        <v>37</v>
      </c>
      <c r="H549" s="97" t="s">
        <v>868</v>
      </c>
      <c r="I549" s="97" t="s">
        <v>1372</v>
      </c>
    </row>
    <row r="550" spans="1:9" ht="33.75" x14ac:dyDescent="0.25">
      <c r="A550" s="96">
        <v>46121</v>
      </c>
      <c r="B550" s="97" t="s">
        <v>116</v>
      </c>
      <c r="C550" s="97" t="s">
        <v>113</v>
      </c>
      <c r="D550" s="97">
        <v>140</v>
      </c>
      <c r="E550" s="95" t="s">
        <v>346</v>
      </c>
      <c r="F550" s="97" t="str">
        <f>_xlfn.IFNA(VLOOKUP(D550,MH!A$2:L$515,7,FALSE), "")</f>
        <v>n/a</v>
      </c>
      <c r="G550" s="97" t="s">
        <v>27</v>
      </c>
      <c r="H550" s="97" t="s">
        <v>868</v>
      </c>
      <c r="I550" s="97" t="s">
        <v>1371</v>
      </c>
    </row>
    <row r="551" spans="1:9" ht="22.5" x14ac:dyDescent="0.25">
      <c r="A551" s="96">
        <v>46121</v>
      </c>
      <c r="B551" s="97" t="s">
        <v>116</v>
      </c>
      <c r="C551" s="97" t="s">
        <v>113</v>
      </c>
      <c r="D551" s="97">
        <v>143</v>
      </c>
      <c r="E551" s="95" t="s">
        <v>354</v>
      </c>
      <c r="F551" s="97" t="s">
        <v>113</v>
      </c>
      <c r="G551" s="97" t="s">
        <v>37</v>
      </c>
      <c r="H551" s="97" t="s">
        <v>868</v>
      </c>
      <c r="I551" s="97" t="s">
        <v>1372</v>
      </c>
    </row>
    <row r="552" spans="1:9" ht="22.5" x14ac:dyDescent="0.25">
      <c r="A552" s="96">
        <v>46121</v>
      </c>
      <c r="B552" s="97" t="s">
        <v>116</v>
      </c>
      <c r="C552" s="97" t="s">
        <v>113</v>
      </c>
      <c r="D552" s="97">
        <v>188</v>
      </c>
      <c r="E552" s="97" t="s">
        <v>415</v>
      </c>
      <c r="F552" s="97" t="s">
        <v>113</v>
      </c>
      <c r="G552" s="97" t="s">
        <v>27</v>
      </c>
      <c r="H552" s="97" t="s">
        <v>868</v>
      </c>
      <c r="I552" s="97" t="s">
        <v>1372</v>
      </c>
    </row>
    <row r="553" spans="1:9" ht="22.5" x14ac:dyDescent="0.25">
      <c r="A553" s="96">
        <v>46121</v>
      </c>
      <c r="B553" s="97" t="s">
        <v>116</v>
      </c>
      <c r="C553" s="97" t="s">
        <v>113</v>
      </c>
      <c r="D553" s="97">
        <v>253</v>
      </c>
      <c r="E553" s="95" t="s">
        <v>561</v>
      </c>
      <c r="F553" s="97" t="s">
        <v>113</v>
      </c>
      <c r="G553" s="97" t="s">
        <v>37</v>
      </c>
      <c r="H553" s="97" t="s">
        <v>868</v>
      </c>
      <c r="I553" s="97" t="s">
        <v>1372</v>
      </c>
    </row>
    <row r="554" spans="1:9" ht="22.5" x14ac:dyDescent="0.25">
      <c r="A554" s="96">
        <v>46121</v>
      </c>
      <c r="B554" s="97" t="s">
        <v>116</v>
      </c>
      <c r="C554" s="97" t="s">
        <v>113</v>
      </c>
      <c r="D554" s="97">
        <v>201</v>
      </c>
      <c r="E554" s="97" t="s">
        <v>443</v>
      </c>
      <c r="F554" s="97" t="s">
        <v>113</v>
      </c>
      <c r="G554" s="97" t="s">
        <v>37</v>
      </c>
      <c r="H554" s="97" t="s">
        <v>868</v>
      </c>
      <c r="I554" s="97" t="s">
        <v>1372</v>
      </c>
    </row>
    <row r="555" spans="1:9" ht="33.75" x14ac:dyDescent="0.25">
      <c r="A555" s="96">
        <v>46125</v>
      </c>
      <c r="B555" s="97" t="s">
        <v>116</v>
      </c>
      <c r="C555" s="97" t="s">
        <v>113</v>
      </c>
      <c r="D555" s="97">
        <v>35</v>
      </c>
      <c r="E555" s="95" t="s">
        <v>1149</v>
      </c>
      <c r="F555" s="97" t="s">
        <v>25</v>
      </c>
      <c r="G555" s="97" t="s">
        <v>37</v>
      </c>
      <c r="H555" s="97" t="s">
        <v>871</v>
      </c>
      <c r="I555" s="97" t="s">
        <v>1373</v>
      </c>
    </row>
    <row r="556" spans="1:9" ht="22.5" x14ac:dyDescent="0.25">
      <c r="A556" s="96">
        <v>46125</v>
      </c>
      <c r="B556" s="97" t="s">
        <v>116</v>
      </c>
      <c r="C556" s="97" t="s">
        <v>113</v>
      </c>
      <c r="D556" s="97">
        <v>352</v>
      </c>
      <c r="E556" s="95" t="s">
        <v>1355</v>
      </c>
      <c r="F556" s="97" t="s">
        <v>113</v>
      </c>
      <c r="G556" s="97" t="s">
        <v>37</v>
      </c>
      <c r="H556" s="97" t="s">
        <v>871</v>
      </c>
      <c r="I556" s="97" t="s">
        <v>1373</v>
      </c>
    </row>
    <row r="557" spans="1:9" ht="45" x14ac:dyDescent="0.25">
      <c r="A557" s="96">
        <v>46132</v>
      </c>
      <c r="B557" s="97" t="s">
        <v>172</v>
      </c>
      <c r="C557" s="97" t="s">
        <v>113</v>
      </c>
      <c r="D557" s="97">
        <v>62</v>
      </c>
      <c r="E557" s="95" t="s">
        <v>168</v>
      </c>
      <c r="F557" s="97" t="s">
        <v>25</v>
      </c>
      <c r="G557" s="97" t="s">
        <v>37</v>
      </c>
      <c r="H557" s="97" t="s">
        <v>889</v>
      </c>
      <c r="I557" s="97" t="s">
        <v>1374</v>
      </c>
    </row>
    <row r="558" spans="1:9" ht="22.5" x14ac:dyDescent="0.25">
      <c r="A558" s="96">
        <v>46132</v>
      </c>
      <c r="B558" s="97" t="s">
        <v>172</v>
      </c>
      <c r="C558" s="97" t="s">
        <v>113</v>
      </c>
      <c r="D558" s="97">
        <v>354</v>
      </c>
      <c r="E558" s="95" t="s">
        <v>818</v>
      </c>
      <c r="F558" s="97" t="s">
        <v>113</v>
      </c>
      <c r="G558" s="97" t="s">
        <v>37</v>
      </c>
      <c r="H558" s="97" t="s">
        <v>889</v>
      </c>
      <c r="I558" s="97" t="s">
        <v>1375</v>
      </c>
    </row>
    <row r="559" spans="1:9" ht="67.5" x14ac:dyDescent="0.25">
      <c r="A559" s="96">
        <v>46133</v>
      </c>
      <c r="B559" s="97" t="s">
        <v>172</v>
      </c>
      <c r="C559" s="97" t="s">
        <v>113</v>
      </c>
      <c r="D559" s="97">
        <v>211</v>
      </c>
      <c r="E559" s="97" t="s">
        <v>461</v>
      </c>
      <c r="F559" s="97" t="s">
        <v>25</v>
      </c>
      <c r="G559" s="97" t="s">
        <v>27</v>
      </c>
      <c r="H559" s="97" t="s">
        <v>868</v>
      </c>
      <c r="I559" s="112" t="s">
        <v>1376</v>
      </c>
    </row>
    <row r="560" spans="1:9" ht="33.75" x14ac:dyDescent="0.25">
      <c r="A560" s="96">
        <v>46133</v>
      </c>
      <c r="B560" s="97" t="s">
        <v>172</v>
      </c>
      <c r="C560" s="97" t="s">
        <v>113</v>
      </c>
      <c r="D560" s="97">
        <v>245</v>
      </c>
      <c r="E560" s="95" t="s">
        <v>550</v>
      </c>
      <c r="F560" s="97" t="s">
        <v>113</v>
      </c>
      <c r="G560" s="97" t="s">
        <v>27</v>
      </c>
      <c r="H560" s="97" t="s">
        <v>868</v>
      </c>
      <c r="I560" s="98" t="s">
        <v>1377</v>
      </c>
    </row>
    <row r="561" spans="1:9" ht="33.75" x14ac:dyDescent="0.25">
      <c r="A561" s="96">
        <v>46133</v>
      </c>
      <c r="B561" s="97" t="s">
        <v>172</v>
      </c>
      <c r="C561" s="97" t="s">
        <v>113</v>
      </c>
      <c r="D561" s="97">
        <v>211</v>
      </c>
      <c r="E561" s="97" t="s">
        <v>461</v>
      </c>
      <c r="F561" s="97" t="s">
        <v>113</v>
      </c>
      <c r="G561" s="97" t="s">
        <v>27</v>
      </c>
      <c r="H561" s="97" t="s">
        <v>868</v>
      </c>
      <c r="I561" s="98" t="s">
        <v>1378</v>
      </c>
    </row>
    <row r="562" spans="1:9" ht="33.75" x14ac:dyDescent="0.25">
      <c r="A562" s="96">
        <v>46134</v>
      </c>
      <c r="B562" s="97" t="s">
        <v>172</v>
      </c>
      <c r="C562" s="97" t="s">
        <v>113</v>
      </c>
      <c r="D562" s="97">
        <v>311</v>
      </c>
      <c r="E562" s="95" t="s">
        <v>731</v>
      </c>
      <c r="F562" s="97" t="s">
        <v>113</v>
      </c>
      <c r="G562" s="97" t="s">
        <v>27</v>
      </c>
      <c r="H562" s="97" t="s">
        <v>868</v>
      </c>
      <c r="I562" s="98" t="s">
        <v>1378</v>
      </c>
    </row>
    <row r="563" spans="1:9" ht="33.75" x14ac:dyDescent="0.25">
      <c r="A563" s="96">
        <v>46134</v>
      </c>
      <c r="B563" s="97" t="s">
        <v>172</v>
      </c>
      <c r="C563" s="97" t="s">
        <v>113</v>
      </c>
      <c r="D563" s="97">
        <v>325</v>
      </c>
      <c r="E563" s="97" t="s">
        <v>747</v>
      </c>
      <c r="F563" s="97" t="s">
        <v>113</v>
      </c>
      <c r="G563" s="97" t="s">
        <v>27</v>
      </c>
      <c r="H563" s="97" t="s">
        <v>868</v>
      </c>
      <c r="I563" s="98" t="s">
        <v>1378</v>
      </c>
    </row>
    <row r="564" spans="1:9" ht="33.75" x14ac:dyDescent="0.25">
      <c r="A564" s="96">
        <v>46134</v>
      </c>
      <c r="B564" s="97" t="s">
        <v>172</v>
      </c>
      <c r="C564" s="97" t="s">
        <v>113</v>
      </c>
      <c r="D564" s="97">
        <v>207</v>
      </c>
      <c r="E564" s="97" t="s">
        <v>450</v>
      </c>
      <c r="F564" s="97" t="s">
        <v>113</v>
      </c>
      <c r="G564" s="97" t="s">
        <v>27</v>
      </c>
      <c r="H564" s="97" t="s">
        <v>868</v>
      </c>
      <c r="I564" s="98" t="s">
        <v>1379</v>
      </c>
    </row>
    <row r="565" spans="1:9" ht="22.5" x14ac:dyDescent="0.25">
      <c r="A565" s="96">
        <v>46134</v>
      </c>
      <c r="B565" s="97" t="s">
        <v>172</v>
      </c>
      <c r="C565" s="97" t="s">
        <v>113</v>
      </c>
      <c r="D565" s="97">
        <v>42</v>
      </c>
      <c r="E565" s="95" t="s">
        <v>117</v>
      </c>
      <c r="F565" s="97" t="s">
        <v>25</v>
      </c>
      <c r="G565" s="97" t="s">
        <v>27</v>
      </c>
      <c r="H565" s="97" t="s">
        <v>868</v>
      </c>
      <c r="I565" s="98" t="s">
        <v>1380</v>
      </c>
    </row>
    <row r="566" spans="1:9" ht="22.5" x14ac:dyDescent="0.25">
      <c r="A566" s="96">
        <v>46135</v>
      </c>
      <c r="B566" s="97" t="s">
        <v>172</v>
      </c>
      <c r="C566" s="97" t="s">
        <v>113</v>
      </c>
      <c r="D566" s="97">
        <v>355</v>
      </c>
      <c r="E566" s="95" t="s">
        <v>822</v>
      </c>
      <c r="F566" s="97" t="s">
        <v>113</v>
      </c>
      <c r="G566" s="97" t="s">
        <v>37</v>
      </c>
      <c r="H566" s="97" t="s">
        <v>889</v>
      </c>
      <c r="I566" s="98" t="s">
        <v>1381</v>
      </c>
    </row>
    <row r="567" spans="1:9" ht="33.75" x14ac:dyDescent="0.25">
      <c r="A567" s="96">
        <v>46135</v>
      </c>
      <c r="B567" s="97" t="s">
        <v>172</v>
      </c>
      <c r="C567" s="97" t="s">
        <v>113</v>
      </c>
      <c r="D567" s="97">
        <v>140</v>
      </c>
      <c r="E567" s="95" t="s">
        <v>346</v>
      </c>
      <c r="F567" s="97" t="s">
        <v>113</v>
      </c>
      <c r="G567" s="97" t="s">
        <v>27</v>
      </c>
      <c r="H567" s="97" t="s">
        <v>868</v>
      </c>
      <c r="I567" s="98" t="s">
        <v>1378</v>
      </c>
    </row>
    <row r="568" spans="1:9" ht="66.75" customHeight="1" x14ac:dyDescent="0.25">
      <c r="A568" s="96">
        <v>46138</v>
      </c>
      <c r="B568" s="97" t="s">
        <v>4</v>
      </c>
      <c r="C568" s="97" t="s">
        <v>113</v>
      </c>
      <c r="D568" s="97">
        <v>59</v>
      </c>
      <c r="E568" s="95" t="s">
        <v>151</v>
      </c>
      <c r="F568" s="97" t="s">
        <v>25</v>
      </c>
      <c r="G568" s="97" t="s">
        <v>37</v>
      </c>
      <c r="H568" s="97" t="s">
        <v>868</v>
      </c>
      <c r="I568" s="98" t="s">
        <v>1382</v>
      </c>
    </row>
    <row r="569" spans="1:9" ht="36.75" customHeight="1" x14ac:dyDescent="0.25">
      <c r="A569" s="96">
        <v>46141</v>
      </c>
      <c r="B569" s="97" t="s">
        <v>4</v>
      </c>
      <c r="C569" s="97" t="s">
        <v>113</v>
      </c>
      <c r="D569" s="97">
        <v>291</v>
      </c>
      <c r="E569" s="95" t="s">
        <v>660</v>
      </c>
      <c r="F569" s="97" t="s">
        <v>113</v>
      </c>
      <c r="G569" s="97" t="s">
        <v>27</v>
      </c>
      <c r="H569" s="97" t="s">
        <v>868</v>
      </c>
      <c r="I569" s="98" t="s">
        <v>1383</v>
      </c>
    </row>
  </sheetData>
  <autoFilter ref="A1:I568" xr:uid="{9AF6421E-06A1-43A3-A347-F14CF95405EC}"/>
  <sortState xmlns:xlrd2="http://schemas.microsoft.com/office/spreadsheetml/2017/richdata2" ref="A2:I377">
    <sortCondition ref="A1:A377"/>
  </sortState>
  <customSheetViews>
    <customSheetView guid="{136716DF-FEF0-4F54-8A57-D91898BF8FC0}" showAutoFilter="1" hiddenColumns="1">
      <pane ySplit="1" topLeftCell="A387" activePane="bottomLeft" state="frozen"/>
      <selection pane="bottomLeft" activeCell="J1" sqref="J1:M1048576"/>
      <pageMargins left="0" right="0" top="0" bottom="0" header="0" footer="0"/>
      <autoFilter ref="A1:M404" xr:uid="{F4623A16-C97A-481E-9581-8897CB1D6D5B}">
        <sortState xmlns:xlrd2="http://schemas.microsoft.com/office/spreadsheetml/2017/richdata2" ref="A2:M404">
          <sortCondition ref="A1:A404"/>
        </sortState>
      </autoFilter>
    </customSheetView>
    <customSheetView guid="{BF05D9F7-4996-425B-BF45-DC9D9D0E8E64}" showAutoFilter="1">
      <pane ySplit="1" topLeftCell="A387" activePane="bottomLeft" state="frozen"/>
      <selection pane="bottomLeft" activeCell="P393" sqref="P393"/>
      <pageMargins left="0" right="0" top="0" bottom="0" header="0" footer="0"/>
      <autoFilter ref="A1:M404" xr:uid="{21682E5D-8AD4-42B3-853E-7F0E2507F2DD}">
        <sortState xmlns:xlrd2="http://schemas.microsoft.com/office/spreadsheetml/2017/richdata2" ref="A2:M404">
          <sortCondition ref="A1:A404"/>
        </sortState>
      </autoFilter>
    </customSheetView>
  </customSheetViews>
  <phoneticPr fontId="3" type="noConversion"/>
  <conditionalFormatting sqref="D138">
    <cfRule type="duplicateValues" dxfId="79" priority="10"/>
  </conditionalFormatting>
  <conditionalFormatting sqref="D211:D215">
    <cfRule type="duplicateValues" dxfId="78" priority="189"/>
  </conditionalFormatting>
  <conditionalFormatting sqref="D294">
    <cfRule type="duplicateValues" dxfId="77" priority="215"/>
  </conditionalFormatting>
  <conditionalFormatting sqref="D360:D361">
    <cfRule type="duplicateValues" dxfId="76" priority="180"/>
  </conditionalFormatting>
  <conditionalFormatting sqref="D362">
    <cfRule type="duplicateValues" dxfId="75" priority="179"/>
  </conditionalFormatting>
  <conditionalFormatting sqref="D363">
    <cfRule type="duplicateValues" dxfId="74" priority="178"/>
  </conditionalFormatting>
  <conditionalFormatting sqref="D364">
    <cfRule type="duplicateValues" dxfId="73" priority="177"/>
  </conditionalFormatting>
  <conditionalFormatting sqref="D366">
    <cfRule type="duplicateValues" dxfId="72" priority="175"/>
  </conditionalFormatting>
  <conditionalFormatting sqref="D372">
    <cfRule type="duplicateValues" dxfId="71" priority="172"/>
  </conditionalFormatting>
  <conditionalFormatting sqref="D373">
    <cfRule type="duplicateValues" dxfId="70" priority="171"/>
  </conditionalFormatting>
  <conditionalFormatting sqref="D374">
    <cfRule type="duplicateValues" dxfId="69" priority="176"/>
  </conditionalFormatting>
  <conditionalFormatting sqref="D375">
    <cfRule type="duplicateValues" dxfId="68" priority="170"/>
  </conditionalFormatting>
  <conditionalFormatting sqref="D376:D377">
    <cfRule type="duplicateValues" dxfId="67" priority="169"/>
  </conditionalFormatting>
  <conditionalFormatting sqref="D383:D384">
    <cfRule type="duplicateValues" dxfId="66" priority="166"/>
  </conditionalFormatting>
  <conditionalFormatting sqref="D385">
    <cfRule type="duplicateValues" dxfId="65" priority="165"/>
  </conditionalFormatting>
  <conditionalFormatting sqref="D401">
    <cfRule type="duplicateValues" dxfId="64" priority="152"/>
  </conditionalFormatting>
  <conditionalFormatting sqref="D402">
    <cfRule type="duplicateValues" dxfId="63" priority="151"/>
  </conditionalFormatting>
  <conditionalFormatting sqref="D404">
    <cfRule type="duplicateValues" dxfId="62" priority="148"/>
  </conditionalFormatting>
  <conditionalFormatting sqref="D405">
    <cfRule type="duplicateValues" dxfId="61" priority="146"/>
  </conditionalFormatting>
  <conditionalFormatting sqref="D485">
    <cfRule type="duplicateValues" dxfId="60" priority="81"/>
  </conditionalFormatting>
  <conditionalFormatting sqref="D486">
    <cfRule type="duplicateValues" dxfId="59" priority="79"/>
  </conditionalFormatting>
  <conditionalFormatting sqref="D487">
    <cfRule type="duplicateValues" dxfId="58" priority="77"/>
  </conditionalFormatting>
  <conditionalFormatting sqref="D490">
    <cfRule type="duplicateValues" dxfId="57" priority="74"/>
  </conditionalFormatting>
  <conditionalFormatting sqref="D491 G491">
    <cfRule type="duplicateValues" dxfId="56" priority="72"/>
  </conditionalFormatting>
  <conditionalFormatting sqref="D497:D499">
    <cfRule type="duplicateValues" dxfId="55" priority="66"/>
  </conditionalFormatting>
  <conditionalFormatting sqref="D513">
    <cfRule type="duplicateValues" dxfId="54" priority="58"/>
  </conditionalFormatting>
  <conditionalFormatting sqref="D515">
    <cfRule type="duplicateValues" dxfId="53" priority="57"/>
  </conditionalFormatting>
  <conditionalFormatting sqref="D516">
    <cfRule type="duplicateValues" dxfId="52" priority="56"/>
  </conditionalFormatting>
  <conditionalFormatting sqref="D517">
    <cfRule type="duplicateValues" dxfId="51" priority="54"/>
  </conditionalFormatting>
  <conditionalFormatting sqref="D518">
    <cfRule type="duplicateValues" dxfId="50" priority="52"/>
  </conditionalFormatting>
  <conditionalFormatting sqref="D519">
    <cfRule type="duplicateValues" dxfId="49" priority="51"/>
  </conditionalFormatting>
  <conditionalFormatting sqref="D520">
    <cfRule type="duplicateValues" dxfId="48" priority="50"/>
  </conditionalFormatting>
  <conditionalFormatting sqref="D521">
    <cfRule type="duplicateValues" dxfId="47" priority="49"/>
  </conditionalFormatting>
  <conditionalFormatting sqref="D524">
    <cfRule type="duplicateValues" dxfId="46" priority="48"/>
  </conditionalFormatting>
  <conditionalFormatting sqref="D525">
    <cfRule type="duplicateValues" dxfId="45" priority="47"/>
  </conditionalFormatting>
  <conditionalFormatting sqref="D526">
    <cfRule type="duplicateValues" dxfId="44" priority="46"/>
  </conditionalFormatting>
  <conditionalFormatting sqref="D527">
    <cfRule type="duplicateValues" dxfId="43" priority="45"/>
  </conditionalFormatting>
  <conditionalFormatting sqref="D528">
    <cfRule type="duplicateValues" dxfId="42" priority="44"/>
  </conditionalFormatting>
  <conditionalFormatting sqref="D529">
    <cfRule type="duplicateValues" dxfId="41" priority="43"/>
  </conditionalFormatting>
  <conditionalFormatting sqref="D530">
    <cfRule type="duplicateValues" dxfId="40" priority="42"/>
  </conditionalFormatting>
  <conditionalFormatting sqref="D531">
    <cfRule type="duplicateValues" dxfId="39" priority="41"/>
  </conditionalFormatting>
  <conditionalFormatting sqref="D532">
    <cfRule type="duplicateValues" dxfId="38" priority="40"/>
  </conditionalFormatting>
  <conditionalFormatting sqref="D533">
    <cfRule type="duplicateValues" dxfId="37" priority="38"/>
  </conditionalFormatting>
  <conditionalFormatting sqref="D534">
    <cfRule type="duplicateValues" dxfId="36" priority="37"/>
  </conditionalFormatting>
  <conditionalFormatting sqref="D535">
    <cfRule type="duplicateValues" dxfId="35" priority="36"/>
  </conditionalFormatting>
  <conditionalFormatting sqref="D536">
    <cfRule type="duplicateValues" dxfId="34" priority="35"/>
  </conditionalFormatting>
  <conditionalFormatting sqref="D538">
    <cfRule type="duplicateValues" dxfId="33" priority="34"/>
  </conditionalFormatting>
  <conditionalFormatting sqref="D539">
    <cfRule type="duplicateValues" dxfId="32" priority="33"/>
  </conditionalFormatting>
  <conditionalFormatting sqref="D540">
    <cfRule type="duplicateValues" dxfId="31" priority="32"/>
  </conditionalFormatting>
  <conditionalFormatting sqref="D541">
    <cfRule type="duplicateValues" dxfId="30" priority="31"/>
  </conditionalFormatting>
  <conditionalFormatting sqref="D542">
    <cfRule type="duplicateValues" dxfId="29" priority="30"/>
  </conditionalFormatting>
  <conditionalFormatting sqref="D543">
    <cfRule type="duplicateValues" dxfId="28" priority="29"/>
  </conditionalFormatting>
  <conditionalFormatting sqref="D544">
    <cfRule type="duplicateValues" dxfId="27" priority="28"/>
  </conditionalFormatting>
  <conditionalFormatting sqref="D545">
    <cfRule type="duplicateValues" dxfId="26" priority="27"/>
  </conditionalFormatting>
  <conditionalFormatting sqref="D546">
    <cfRule type="duplicateValues" dxfId="25" priority="26"/>
  </conditionalFormatting>
  <conditionalFormatting sqref="D547">
    <cfRule type="duplicateValues" dxfId="24" priority="25"/>
  </conditionalFormatting>
  <conditionalFormatting sqref="D548">
    <cfRule type="duplicateValues" dxfId="23" priority="24"/>
  </conditionalFormatting>
  <conditionalFormatting sqref="D549">
    <cfRule type="duplicateValues" dxfId="22" priority="23"/>
  </conditionalFormatting>
  <conditionalFormatting sqref="D550">
    <cfRule type="duplicateValues" dxfId="21" priority="22"/>
  </conditionalFormatting>
  <conditionalFormatting sqref="D551">
    <cfRule type="duplicateValues" dxfId="20" priority="21"/>
  </conditionalFormatting>
  <conditionalFormatting sqref="D552">
    <cfRule type="duplicateValues" dxfId="19" priority="20"/>
  </conditionalFormatting>
  <conditionalFormatting sqref="D553">
    <cfRule type="duplicateValues" dxfId="18" priority="19"/>
  </conditionalFormatting>
  <conditionalFormatting sqref="D554">
    <cfRule type="duplicateValues" dxfId="17" priority="18"/>
  </conditionalFormatting>
  <conditionalFormatting sqref="D555">
    <cfRule type="duplicateValues" dxfId="16" priority="17"/>
  </conditionalFormatting>
  <conditionalFormatting sqref="D556">
    <cfRule type="duplicateValues" dxfId="15" priority="16"/>
  </conditionalFormatting>
  <conditionalFormatting sqref="D557">
    <cfRule type="duplicateValues" dxfId="14" priority="15"/>
  </conditionalFormatting>
  <conditionalFormatting sqref="D559">
    <cfRule type="duplicateValues" dxfId="13" priority="13"/>
  </conditionalFormatting>
  <conditionalFormatting sqref="D560">
    <cfRule type="duplicateValues" dxfId="12" priority="12"/>
  </conditionalFormatting>
  <conditionalFormatting sqref="D561">
    <cfRule type="duplicateValues" dxfId="11" priority="11"/>
  </conditionalFormatting>
  <conditionalFormatting sqref="D562:D563">
    <cfRule type="duplicateValues" dxfId="10" priority="9"/>
  </conditionalFormatting>
  <conditionalFormatting sqref="D564">
    <cfRule type="duplicateValues" dxfId="9" priority="8"/>
  </conditionalFormatting>
  <conditionalFormatting sqref="D565">
    <cfRule type="duplicateValues" dxfId="8" priority="7"/>
  </conditionalFormatting>
  <conditionalFormatting sqref="D567">
    <cfRule type="duplicateValues" dxfId="7" priority="6"/>
  </conditionalFormatting>
  <conditionalFormatting sqref="D568">
    <cfRule type="duplicateValues" dxfId="6" priority="3"/>
  </conditionalFormatting>
  <conditionalFormatting sqref="D569">
    <cfRule type="duplicateValues" dxfId="5" priority="1"/>
  </conditionalFormatting>
  <conditionalFormatting sqref="D406:E406">
    <cfRule type="duplicateValues" dxfId="4" priority="144"/>
  </conditionalFormatting>
  <conditionalFormatting sqref="D492:E496">
    <cfRule type="duplicateValues" dxfId="3" priority="70"/>
  </conditionalFormatting>
  <conditionalFormatting sqref="D509:E512">
    <cfRule type="duplicateValues" dxfId="2" priority="350"/>
  </conditionalFormatting>
  <conditionalFormatting sqref="E497:E498">
    <cfRule type="duplicateValues" dxfId="1" priority="65"/>
  </conditionalFormatting>
  <conditionalFormatting sqref="E499">
    <cfRule type="duplicateValues" dxfId="0" priority="68"/>
  </conditionalFormatting>
  <dataValidations count="1">
    <dataValidation allowBlank="1" showInputMessage="1" showErrorMessage="1" sqref="F2:F1048576" xr:uid="{4D77C9B3-F93F-495A-8DB1-9CAA0AC7D1B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4898-1280-4FA0-AA89-09388637789C}">
  <sheetPr codeName="Sheet6"/>
  <dimension ref="A1:I43"/>
  <sheetViews>
    <sheetView zoomScaleNormal="100" workbookViewId="0">
      <selection activeCell="F6" sqref="F6"/>
    </sheetView>
  </sheetViews>
  <sheetFormatPr defaultColWidth="8.5703125" defaultRowHeight="12.75" x14ac:dyDescent="0.25"/>
  <cols>
    <col min="1" max="1" width="12.5703125" style="36" customWidth="1"/>
    <col min="2" max="2" width="14.5703125" style="36" customWidth="1"/>
    <col min="3" max="3" width="10.28515625" style="36" customWidth="1"/>
    <col min="4" max="4" width="56.5703125" style="36" customWidth="1"/>
    <col min="5" max="5" width="19" style="36" customWidth="1"/>
    <col min="6" max="6" width="59" style="36" customWidth="1"/>
    <col min="7" max="7" width="32" style="36" customWidth="1"/>
    <col min="8" max="8" width="32.42578125" style="36" customWidth="1"/>
    <col min="9" max="9" width="13.42578125" style="36" customWidth="1"/>
    <col min="10" max="10" width="8.5703125" style="36"/>
    <col min="11" max="11" width="21.42578125" style="36" bestFit="1" customWidth="1"/>
    <col min="12" max="16384" width="8.5703125" style="36"/>
  </cols>
  <sheetData>
    <row r="1" spans="1:9" ht="13.5" thickBot="1" x14ac:dyDescent="0.3">
      <c r="A1" s="33" t="s">
        <v>1384</v>
      </c>
      <c r="B1" s="33"/>
    </row>
    <row r="2" spans="1:9" ht="52.5" customHeight="1" thickBot="1" x14ac:dyDescent="0.3">
      <c r="A2" s="77" t="s">
        <v>1385</v>
      </c>
      <c r="B2" s="94" t="s">
        <v>1386</v>
      </c>
      <c r="C2" s="94" t="s">
        <v>1387</v>
      </c>
      <c r="D2" s="94" t="s">
        <v>1388</v>
      </c>
      <c r="E2" s="94" t="s">
        <v>1389</v>
      </c>
      <c r="F2" s="94" t="s">
        <v>1390</v>
      </c>
      <c r="G2" s="94" t="s">
        <v>1391</v>
      </c>
      <c r="H2" s="78" t="s">
        <v>1392</v>
      </c>
    </row>
    <row r="3" spans="1:9" ht="13.5" customHeight="1" x14ac:dyDescent="0.2">
      <c r="A3" s="139" t="s">
        <v>1393</v>
      </c>
      <c r="B3" s="139" t="s">
        <v>1394</v>
      </c>
      <c r="C3" s="79">
        <v>1</v>
      </c>
      <c r="D3" s="80" t="s">
        <v>1395</v>
      </c>
      <c r="E3" s="81" t="s">
        <v>1396</v>
      </c>
      <c r="F3" s="31" t="s">
        <v>1397</v>
      </c>
      <c r="G3" s="82" t="s">
        <v>1398</v>
      </c>
      <c r="H3" s="74" t="s">
        <v>1399</v>
      </c>
    </row>
    <row r="4" spans="1:9" x14ac:dyDescent="0.2">
      <c r="A4" s="140"/>
      <c r="B4" s="140"/>
      <c r="C4" s="83">
        <v>2</v>
      </c>
      <c r="D4" s="75" t="s">
        <v>1400</v>
      </c>
      <c r="E4" s="84" t="s">
        <v>37</v>
      </c>
      <c r="F4" s="4" t="s">
        <v>1401</v>
      </c>
      <c r="G4" s="91" t="s">
        <v>1402</v>
      </c>
      <c r="H4" s="85"/>
    </row>
    <row r="5" spans="1:9" x14ac:dyDescent="0.2">
      <c r="A5" s="140"/>
      <c r="B5" s="140"/>
      <c r="C5" s="83">
        <v>3</v>
      </c>
      <c r="D5" s="75" t="s">
        <v>1403</v>
      </c>
      <c r="E5" s="84" t="s">
        <v>1404</v>
      </c>
      <c r="F5" s="4" t="s">
        <v>1405</v>
      </c>
      <c r="G5" s="91" t="s">
        <v>1402</v>
      </c>
      <c r="H5" s="85"/>
    </row>
    <row r="6" spans="1:9" ht="25.5" x14ac:dyDescent="0.2">
      <c r="A6" s="140"/>
      <c r="B6" s="140"/>
      <c r="C6" s="83">
        <v>4</v>
      </c>
      <c r="D6" s="75" t="s">
        <v>166</v>
      </c>
      <c r="E6" s="84" t="s">
        <v>37</v>
      </c>
      <c r="F6" s="4" t="s">
        <v>1406</v>
      </c>
      <c r="G6" s="91" t="s">
        <v>1407</v>
      </c>
      <c r="H6" s="85"/>
    </row>
    <row r="7" spans="1:9" x14ac:dyDescent="0.2">
      <c r="A7" s="140"/>
      <c r="B7" s="140"/>
      <c r="C7" s="83">
        <v>5</v>
      </c>
      <c r="D7" s="75" t="s">
        <v>1408</v>
      </c>
      <c r="E7" s="84" t="s">
        <v>1409</v>
      </c>
      <c r="F7" s="4" t="s">
        <v>1410</v>
      </c>
      <c r="G7" s="91"/>
      <c r="H7" s="85"/>
    </row>
    <row r="8" spans="1:9" ht="25.5" x14ac:dyDescent="0.2">
      <c r="A8" s="140"/>
      <c r="B8" s="140"/>
      <c r="C8" s="83">
        <v>6</v>
      </c>
      <c r="D8" s="75" t="s">
        <v>1411</v>
      </c>
      <c r="E8" s="84" t="s">
        <v>37</v>
      </c>
      <c r="F8" s="4" t="s">
        <v>1412</v>
      </c>
      <c r="G8" s="91" t="s">
        <v>1402</v>
      </c>
      <c r="H8" s="85"/>
    </row>
    <row r="9" spans="1:9" x14ac:dyDescent="0.2">
      <c r="A9" s="140"/>
      <c r="B9" s="140"/>
      <c r="C9" s="83">
        <v>7</v>
      </c>
      <c r="D9" s="75" t="s">
        <v>1413</v>
      </c>
      <c r="E9" s="84" t="s">
        <v>37</v>
      </c>
      <c r="F9" s="36" t="s">
        <v>1414</v>
      </c>
      <c r="G9" s="91" t="s">
        <v>1415</v>
      </c>
      <c r="H9" s="85"/>
    </row>
    <row r="10" spans="1:9" x14ac:dyDescent="0.2">
      <c r="A10" s="140"/>
      <c r="B10" s="140"/>
      <c r="C10" s="83">
        <v>8</v>
      </c>
      <c r="D10" s="75" t="s">
        <v>1416</v>
      </c>
      <c r="E10" s="84" t="s">
        <v>37</v>
      </c>
      <c r="F10" s="36" t="s">
        <v>1417</v>
      </c>
      <c r="G10" s="91"/>
      <c r="H10" s="85"/>
    </row>
    <row r="11" spans="1:9" ht="25.5" x14ac:dyDescent="0.2">
      <c r="A11" s="140"/>
      <c r="B11" s="140"/>
      <c r="C11" s="83">
        <v>9</v>
      </c>
      <c r="D11" s="87" t="s">
        <v>1418</v>
      </c>
      <c r="E11" s="88" t="s">
        <v>27</v>
      </c>
      <c r="F11" s="36" t="s">
        <v>1419</v>
      </c>
      <c r="G11" s="91"/>
      <c r="H11" s="85"/>
    </row>
    <row r="12" spans="1:9" ht="26.25" thickBot="1" x14ac:dyDescent="0.3">
      <c r="A12" s="141"/>
      <c r="B12" s="141"/>
      <c r="C12" s="86">
        <v>10</v>
      </c>
      <c r="D12" s="89" t="s">
        <v>1420</v>
      </c>
      <c r="E12" s="90" t="s">
        <v>27</v>
      </c>
      <c r="F12" s="12" t="s">
        <v>1421</v>
      </c>
      <c r="G12" s="12"/>
      <c r="H12" s="76"/>
    </row>
    <row r="13" spans="1:9" ht="76.5" customHeight="1" thickBot="1" x14ac:dyDescent="0.3">
      <c r="A13" s="33"/>
      <c r="B13" s="33"/>
      <c r="C13" s="34"/>
      <c r="D13" s="35" t="s">
        <v>1422</v>
      </c>
    </row>
    <row r="14" spans="1:9" ht="51.75" customHeight="1" x14ac:dyDescent="0.2">
      <c r="A14" s="139" t="s">
        <v>1423</v>
      </c>
      <c r="B14" s="142" t="s">
        <v>1424</v>
      </c>
      <c r="C14" s="79">
        <v>1</v>
      </c>
      <c r="D14" s="74" t="s">
        <v>1425</v>
      </c>
      <c r="E14" s="31" t="s">
        <v>37</v>
      </c>
      <c r="F14" s="31" t="s">
        <v>1426</v>
      </c>
      <c r="G14" s="32" t="s">
        <v>1427</v>
      </c>
      <c r="H14" s="142" t="s">
        <v>1428</v>
      </c>
      <c r="I14" s="4"/>
    </row>
    <row r="15" spans="1:9" x14ac:dyDescent="0.2">
      <c r="A15" s="140"/>
      <c r="B15" s="143"/>
      <c r="C15" s="83">
        <v>2</v>
      </c>
      <c r="D15" s="75" t="s">
        <v>1429</v>
      </c>
      <c r="E15" s="4" t="s">
        <v>37</v>
      </c>
      <c r="F15" s="36" t="s">
        <v>1430</v>
      </c>
      <c r="G15" s="91" t="s">
        <v>1431</v>
      </c>
      <c r="H15" s="143"/>
      <c r="I15" s="4"/>
    </row>
    <row r="16" spans="1:9" x14ac:dyDescent="0.2">
      <c r="A16" s="140"/>
      <c r="B16" s="143"/>
      <c r="C16" s="83">
        <v>3</v>
      </c>
      <c r="D16" s="87" t="s">
        <v>1432</v>
      </c>
      <c r="E16" s="4" t="s">
        <v>37</v>
      </c>
      <c r="F16" s="36" t="s">
        <v>1433</v>
      </c>
      <c r="G16" s="91" t="s">
        <v>1431</v>
      </c>
      <c r="H16" s="143"/>
      <c r="I16" s="4"/>
    </row>
    <row r="17" spans="1:9" ht="25.5" x14ac:dyDescent="0.2">
      <c r="A17" s="140"/>
      <c r="B17" s="143"/>
      <c r="C17" s="83">
        <v>4</v>
      </c>
      <c r="D17" s="85" t="s">
        <v>1434</v>
      </c>
      <c r="E17" s="4" t="s">
        <v>37</v>
      </c>
      <c r="F17" s="36" t="s">
        <v>1435</v>
      </c>
      <c r="G17" s="91" t="s">
        <v>1431</v>
      </c>
      <c r="H17" s="143"/>
      <c r="I17" s="4"/>
    </row>
    <row r="18" spans="1:9" ht="25.5" x14ac:dyDescent="0.2">
      <c r="A18" s="140"/>
      <c r="B18" s="143"/>
      <c r="C18" s="83">
        <v>5</v>
      </c>
      <c r="D18" s="85" t="s">
        <v>1436</v>
      </c>
      <c r="E18" s="36" t="s">
        <v>27</v>
      </c>
      <c r="F18" s="36" t="s">
        <v>1437</v>
      </c>
      <c r="G18" s="91" t="s">
        <v>1431</v>
      </c>
      <c r="H18" s="143"/>
    </row>
    <row r="19" spans="1:9" x14ac:dyDescent="0.25">
      <c r="A19" s="140"/>
      <c r="B19" s="143"/>
      <c r="C19" s="84"/>
      <c r="D19" s="75"/>
      <c r="E19" s="4"/>
      <c r="F19" s="4"/>
      <c r="H19" s="143"/>
    </row>
    <row r="20" spans="1:9" x14ac:dyDescent="0.25">
      <c r="A20" s="140"/>
      <c r="B20" s="143"/>
      <c r="C20" s="88"/>
      <c r="D20" s="87"/>
      <c r="H20" s="143"/>
    </row>
    <row r="21" spans="1:9" x14ac:dyDescent="0.25">
      <c r="A21" s="140"/>
      <c r="B21" s="143"/>
      <c r="C21" s="88"/>
      <c r="D21" s="87"/>
      <c r="H21" s="143"/>
    </row>
    <row r="22" spans="1:9" x14ac:dyDescent="0.25">
      <c r="A22" s="140"/>
      <c r="B22" s="143"/>
      <c r="C22" s="88"/>
      <c r="D22" s="87"/>
      <c r="H22" s="143"/>
    </row>
    <row r="23" spans="1:9" x14ac:dyDescent="0.25">
      <c r="A23" s="140"/>
      <c r="B23" s="143"/>
      <c r="C23" s="88"/>
      <c r="D23" s="87"/>
      <c r="H23" s="143"/>
    </row>
    <row r="24" spans="1:9" ht="13.5" thickBot="1" x14ac:dyDescent="0.3">
      <c r="A24" s="141"/>
      <c r="B24" s="144"/>
      <c r="C24" s="90"/>
      <c r="D24" s="89"/>
      <c r="E24" s="12"/>
      <c r="F24" s="12"/>
      <c r="G24" s="12"/>
      <c r="H24" s="144"/>
    </row>
    <row r="26" spans="1:9" ht="13.5" thickBot="1" x14ac:dyDescent="0.3"/>
    <row r="27" spans="1:9" x14ac:dyDescent="0.25">
      <c r="A27" s="92" t="s">
        <v>1438</v>
      </c>
      <c r="B27" s="36" t="s">
        <v>1439</v>
      </c>
      <c r="C27" s="93" t="s">
        <v>1440</v>
      </c>
      <c r="E27" s="33"/>
      <c r="F27" s="33"/>
      <c r="I27" s="33"/>
    </row>
    <row r="28" spans="1:9" x14ac:dyDescent="0.25">
      <c r="A28" s="88"/>
      <c r="B28" s="36" t="s">
        <v>1441</v>
      </c>
      <c r="C28" s="93" t="s">
        <v>1442</v>
      </c>
    </row>
    <row r="29" spans="1:9" x14ac:dyDescent="0.25">
      <c r="B29" s="36" t="s">
        <v>1443</v>
      </c>
      <c r="C29" s="93" t="s">
        <v>1444</v>
      </c>
    </row>
    <row r="32" spans="1:9" x14ac:dyDescent="0.25">
      <c r="A32" s="33"/>
      <c r="B32" s="33"/>
    </row>
    <row r="43" spans="3:6" x14ac:dyDescent="0.25">
      <c r="C43" s="73"/>
      <c r="D43" s="4"/>
      <c r="E43" s="4"/>
      <c r="F43" s="4"/>
    </row>
  </sheetData>
  <customSheetViews>
    <customSheetView guid="{136716DF-FEF0-4F54-8A57-D91898BF8FC0}" scale="110">
      <selection activeCell="F11" sqref="F11"/>
      <pageMargins left="0" right="0" top="0" bottom="0" header="0" footer="0"/>
      <pageSetup paperSize="9" orientation="portrait" r:id="rId1"/>
    </customSheetView>
    <customSheetView guid="{BF05D9F7-4996-425B-BF45-DC9D9D0E8E64}" scale="110">
      <selection activeCell="F11" sqref="F11"/>
      <pageMargins left="0" right="0" top="0" bottom="0" header="0" footer="0"/>
      <pageSetup paperSize="9" orientation="portrait" r:id="rId2"/>
    </customSheetView>
  </customSheetViews>
  <mergeCells count="5">
    <mergeCell ref="A3:A12"/>
    <mergeCell ref="B3:B12"/>
    <mergeCell ref="A14:A24"/>
    <mergeCell ref="B14:B24"/>
    <mergeCell ref="H14:H24"/>
  </mergeCells>
  <pageMargins left="0.7" right="0.7" top="0.78740157499999996" bottom="0.78740157499999996"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586D-1D7D-4A37-802A-1413FB39A5C6}">
  <sheetPr codeName="Sheet7"/>
  <dimension ref="B1:G12"/>
  <sheetViews>
    <sheetView zoomScaleNormal="100" workbookViewId="0">
      <selection activeCell="F12" sqref="F12"/>
    </sheetView>
  </sheetViews>
  <sheetFormatPr defaultRowHeight="15" x14ac:dyDescent="0.25"/>
  <cols>
    <col min="1" max="1" width="4" customWidth="1"/>
    <col min="2" max="2" width="27.5703125" customWidth="1"/>
    <col min="3" max="3" width="25.42578125" customWidth="1"/>
    <col min="4" max="4" width="22.5703125" customWidth="1"/>
    <col min="5" max="6" width="26.42578125" customWidth="1"/>
    <col min="7" max="7" width="31.5703125" customWidth="1"/>
  </cols>
  <sheetData>
    <row r="1" spans="2:7" ht="15.75" thickBot="1" x14ac:dyDescent="0.3"/>
    <row r="2" spans="2:7" ht="45.75" customHeight="1" thickBot="1" x14ac:dyDescent="0.3">
      <c r="B2" s="57" t="s">
        <v>1445</v>
      </c>
      <c r="C2" s="58" t="s">
        <v>1446</v>
      </c>
      <c r="D2" s="59" t="s">
        <v>1447</v>
      </c>
      <c r="E2" s="60"/>
    </row>
    <row r="3" spans="2:7" x14ac:dyDescent="0.25">
      <c r="B3" s="11"/>
      <c r="C3" s="9" t="s">
        <v>1448</v>
      </c>
      <c r="D3" s="9" t="s">
        <v>37</v>
      </c>
      <c r="E3" s="10" t="s">
        <v>1449</v>
      </c>
    </row>
    <row r="4" spans="2:7" x14ac:dyDescent="0.25">
      <c r="B4" s="6" t="s">
        <v>1450</v>
      </c>
      <c r="C4" s="5" t="s">
        <v>1451</v>
      </c>
      <c r="D4" s="5" t="s">
        <v>1451</v>
      </c>
      <c r="E4" s="55" t="s">
        <v>1451</v>
      </c>
    </row>
    <row r="5" spans="2:7" ht="15.75" thickBot="1" x14ac:dyDescent="0.3">
      <c r="B5" s="7" t="s">
        <v>1452</v>
      </c>
      <c r="C5" s="8" t="s">
        <v>1451</v>
      </c>
      <c r="D5" s="8" t="s">
        <v>1453</v>
      </c>
      <c r="E5" s="56" t="s">
        <v>1451</v>
      </c>
    </row>
    <row r="6" spans="2:7" ht="15.75" thickBot="1" x14ac:dyDescent="0.3"/>
    <row r="7" spans="2:7" ht="15.75" thickBot="1" x14ac:dyDescent="0.3">
      <c r="B7" s="23" t="s">
        <v>1454</v>
      </c>
      <c r="C7" s="149" t="s">
        <v>1455</v>
      </c>
      <c r="D7" s="150"/>
      <c r="E7" s="24" t="s">
        <v>1456</v>
      </c>
      <c r="F7" s="24" t="s">
        <v>1457</v>
      </c>
      <c r="G7" s="25" t="s">
        <v>1458</v>
      </c>
    </row>
    <row r="8" spans="2:7" x14ac:dyDescent="0.25">
      <c r="B8" s="26" t="s">
        <v>1459</v>
      </c>
      <c r="C8" s="151" t="s">
        <v>1460</v>
      </c>
      <c r="D8" s="152"/>
      <c r="E8" s="19"/>
      <c r="F8" s="19"/>
      <c r="G8" s="20"/>
    </row>
    <row r="9" spans="2:7" x14ac:dyDescent="0.25">
      <c r="B9" s="27" t="s">
        <v>1385</v>
      </c>
      <c r="C9" s="153" t="s">
        <v>1461</v>
      </c>
      <c r="D9" s="154"/>
      <c r="E9" s="13"/>
      <c r="F9" s="13"/>
      <c r="G9" s="21"/>
    </row>
    <row r="10" spans="2:7" ht="15.75" thickBot="1" x14ac:dyDescent="0.3">
      <c r="B10" s="28" t="s">
        <v>1462</v>
      </c>
      <c r="C10" s="145" t="s">
        <v>1463</v>
      </c>
      <c r="D10" s="146"/>
      <c r="E10" s="15"/>
      <c r="F10" s="15"/>
      <c r="G10" s="22"/>
    </row>
    <row r="11" spans="2:7" ht="150" customHeight="1" x14ac:dyDescent="0.25">
      <c r="B11" s="29" t="s">
        <v>1464</v>
      </c>
      <c r="C11" s="155" t="s">
        <v>1465</v>
      </c>
      <c r="D11" s="156"/>
      <c r="E11" s="14" t="s">
        <v>1466</v>
      </c>
      <c r="F11" s="14" t="s">
        <v>1467</v>
      </c>
      <c r="G11" s="18" t="s">
        <v>1468</v>
      </c>
    </row>
    <row r="12" spans="2:7" ht="84" customHeight="1" thickBot="1" x14ac:dyDescent="0.3">
      <c r="B12" s="28" t="s">
        <v>1469</v>
      </c>
      <c r="C12" s="147" t="s">
        <v>1470</v>
      </c>
      <c r="D12" s="148"/>
      <c r="E12" s="16" t="s">
        <v>1471</v>
      </c>
      <c r="F12" s="16" t="s">
        <v>1472</v>
      </c>
      <c r="G12" s="17" t="s">
        <v>1473</v>
      </c>
    </row>
  </sheetData>
  <customSheetViews>
    <customSheetView guid="{136716DF-FEF0-4F54-8A57-D91898BF8FC0}" scale="145">
      <selection activeCell="C12" sqref="C12:D12"/>
      <pageMargins left="0" right="0" top="0" bottom="0" header="0" footer="0"/>
    </customSheetView>
    <customSheetView guid="{BF05D9F7-4996-425B-BF45-DC9D9D0E8E64}" scale="145">
      <selection activeCell="C12" sqref="C12:D12"/>
      <pageMargins left="0" right="0" top="0" bottom="0" header="0" footer="0"/>
    </customSheetView>
  </customSheetViews>
  <mergeCells count="6">
    <mergeCell ref="C10:D10"/>
    <mergeCell ref="C12:D12"/>
    <mergeCell ref="C7:D7"/>
    <mergeCell ref="C8:D8"/>
    <mergeCell ref="C9:D9"/>
    <mergeCell ref="C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4250bc-0094-4da3-84d5-48da74b8c2e3">
      <Terms xmlns="http://schemas.microsoft.com/office/infopath/2007/PartnerControls"/>
    </lcf76f155ced4ddcb4097134ff3c332f>
    <SharedWithUsers xmlns="e97cf1c1-9ac4-4f6a-8749-07f4a7d40818">
      <UserInfo>
        <DisplayName/>
        <AccountId xsi:nil="true"/>
        <AccountType/>
      </UserInfo>
    </SharedWithUsers>
    <TaxCatchAll xmlns="e97cf1c1-9ac4-4f6a-8749-07f4a7d408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84CC78CB4023C43B46F86118F3D29F7" ma:contentTypeVersion="14" ma:contentTypeDescription="Vytvoří nový dokument" ma:contentTypeScope="" ma:versionID="575a3268c2b0436439517044fbcda221">
  <xsd:schema xmlns:xsd="http://www.w3.org/2001/XMLSchema" xmlns:xs="http://www.w3.org/2001/XMLSchema" xmlns:p="http://schemas.microsoft.com/office/2006/metadata/properties" xmlns:ns2="464250bc-0094-4da3-84d5-48da74b8c2e3" xmlns:ns3="e97cf1c1-9ac4-4f6a-8749-07f4a7d40818" targetNamespace="http://schemas.microsoft.com/office/2006/metadata/properties" ma:root="true" ma:fieldsID="abf2f88ace8e919a4cff171d763bdd59" ns2:_="" ns3:_="">
    <xsd:import namespace="464250bc-0094-4da3-84d5-48da74b8c2e3"/>
    <xsd:import namespace="e97cf1c1-9ac4-4f6a-8749-07f4a7d40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50bc-0094-4da3-84d5-48da74b8c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a5444fd-db5b-4ab5-80f2-69994aca15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cf1c1-9ac4-4f6a-8749-07f4a7d408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efa729-39fc-4287-838f-aa2748b371a3}" ma:internalName="TaxCatchAll" ma:showField="CatchAllData" ma:web="e97cf1c1-9ac4-4f6a-8749-07f4a7d4081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F f w 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V F f 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X 8 F o o i k e 4 D g A A A B E A A A A T A B w A R m 9 y b X V s Y X M v U 2 V j d G l v b j E u b S C i G A A o o B Q A A A A A A A A A A A A A A A A A A A A A A A A A A A A r T k 0 u y c z P U w i G 0 I b W A F B L A Q I t A B Q A A g A I A F R X 8 F o W k g N o p A A A A P Y A A A A S A A A A A A A A A A A A A A A A A A A A A A B D b 2 5 m a W c v U G F j a 2 F n Z S 5 4 b W x Q S w E C L Q A U A A I A C A B U V / B a D 8 r p q 6 Q A A A D p A A A A E w A A A A A A A A A A A A A A A A D w A A A A W 0 N v b n R l b n R f V H l w Z X N d L n h t b F B L A Q I t A B Q A A g A I A F R X 8 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B e 7 c j f r p P R 5 h u B E 7 D 7 s Y Q A A A A A A I A A A A A A B B m A A A A A Q A A I A A A A P M c n W H q G g F f 9 Q D o l N M O H n E C 9 P Q i e f 0 N h n u N P D l E p E k w A A A A A A 6 A A A A A A g A A I A A A A E E 9 X Q + i 1 G 9 + / j 4 i i I g j 2 q N Y 1 u U 2 S B g 9 A y s a 9 E U K 8 l a x U A A A A K C x b z 9 e M s Q 1 1 T 8 u 0 Q M J j + 8 W I f G L I 1 x 7 h V 5 / T z A D X 3 2 1 y q b z u D d O D D E 0 k 8 Y q K F G d j 3 y 3 j B V y h g f R M A R f + / W d 0 a w o x r F h j 9 b L x E 1 V z X j / O U C G Q A A A A D f e n p X Y C M N V Q 8 / n W s s b R / X + A i R 7 l Y p f + t Y E 5 D y k J 9 d 7 j m z C q X + 9 I D i n o w S h A x n A / w j K V z i j s q s z 1 9 k v H P 3 8 1 B Q = < / D a t a M a s h u p > 
</file>

<file path=customXml/itemProps1.xml><?xml version="1.0" encoding="utf-8"?>
<ds:datastoreItem xmlns:ds="http://schemas.openxmlformats.org/officeDocument/2006/customXml" ds:itemID="{72CF5AD6-6BF9-4923-A66A-9C6CA0C8ABD3}">
  <ds:schemaRefs>
    <ds:schemaRef ds:uri="http://schemas.microsoft.com/office/2006/metadata/properties"/>
    <ds:schemaRef ds:uri="http://schemas.microsoft.com/office/infopath/2007/PartnerControls"/>
    <ds:schemaRef ds:uri="464250bc-0094-4da3-84d5-48da74b8c2e3"/>
    <ds:schemaRef ds:uri="e97cf1c1-9ac4-4f6a-8749-07f4a7d40818"/>
  </ds:schemaRefs>
</ds:datastoreItem>
</file>

<file path=customXml/itemProps2.xml><?xml version="1.0" encoding="utf-8"?>
<ds:datastoreItem xmlns:ds="http://schemas.openxmlformats.org/officeDocument/2006/customXml" ds:itemID="{56251042-CE42-41D3-9393-3109453B9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50bc-0094-4da3-84d5-48da74b8c2e3"/>
    <ds:schemaRef ds:uri="e97cf1c1-9ac4-4f6a-8749-07f4a7d40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B50DA7-9A60-43D7-822C-A55BC43587CB}">
  <ds:schemaRefs>
    <ds:schemaRef ds:uri="http://schemas.microsoft.com/sharepoint/v3/contenttype/forms"/>
  </ds:schemaRefs>
</ds:datastoreItem>
</file>

<file path=customXml/itemProps4.xml><?xml version="1.0" encoding="utf-8"?>
<ds:datastoreItem xmlns:ds="http://schemas.openxmlformats.org/officeDocument/2006/customXml" ds:itemID="{0899CDD6-43AB-4977-B7EE-9CD48DCAE8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Titulní strana</vt:lpstr>
      <vt:lpstr>MH</vt:lpstr>
      <vt:lpstr>Parametrické konstanty</vt:lpstr>
      <vt:lpstr>Changelog</vt:lpstr>
      <vt:lpstr>Kategorie kontrol</vt:lpstr>
      <vt:lpstr>Popis propustnosti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Kalinič, Michal</dc:creator>
  <cp:keywords/>
  <dc:description/>
  <cp:lastModifiedBy>Josef Dvořák</cp:lastModifiedBy>
  <cp:revision/>
  <dcterms:created xsi:type="dcterms:W3CDTF">2023-08-09T11:36:07Z</dcterms:created>
  <dcterms:modified xsi:type="dcterms:W3CDTF">2026-04-29T19:56:38Z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2023-08-09T11:50:23Z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5869ed2d-c3b9-4ffb-b84a-d297387697eb</vt:lpwstr>
  </property>
  <property fmtid="{D5CDD505-2E9C-101B-9397-08002B2CF9AE}" pid="8" name="MSIP_Label_e463cba9-5f6c-478d-9329-7b2295e4e8ed_ContentBits">
    <vt:lpwstr>0</vt:lpwstr>
  </property>
  <property fmtid="{D5CDD505-2E9C-101B-9397-08002B2CF9AE}" pid="9" name="MSIP_Label_ecb69475-382c-4c7a-b21d-8ca64eeef1bd_Enabled">
    <vt:lpwstr>true</vt:lpwstr>
  </property>
  <property fmtid="{D5CDD505-2E9C-101B-9397-08002B2CF9AE}" pid="10" name="MSIP_Label_ecb69475-382c-4c7a-b21d-8ca64eeef1bd_SetDate">
    <vt:lpwstr>2024-09-05T10:02:58Z</vt:lpwstr>
  </property>
  <property fmtid="{D5CDD505-2E9C-101B-9397-08002B2CF9AE}" pid="11" name="MSIP_Label_ecb69475-382c-4c7a-b21d-8ca64eeef1bd_Method">
    <vt:lpwstr>Standard</vt:lpwstr>
  </property>
  <property fmtid="{D5CDD505-2E9C-101B-9397-08002B2CF9AE}" pid="12" name="MSIP_Label_ecb69475-382c-4c7a-b21d-8ca64eeef1bd_Name">
    <vt:lpwstr>Eviden For Internal Use - All Employees</vt:lpwstr>
  </property>
  <property fmtid="{D5CDD505-2E9C-101B-9397-08002B2CF9AE}" pid="13" name="MSIP_Label_ecb69475-382c-4c7a-b21d-8ca64eeef1bd_SiteId">
    <vt:lpwstr>7d1c7785-2d8a-437d-b842-1ed5d8fbe00a</vt:lpwstr>
  </property>
  <property fmtid="{D5CDD505-2E9C-101B-9397-08002B2CF9AE}" pid="14" name="MSIP_Label_ecb69475-382c-4c7a-b21d-8ca64eeef1bd_ActionId">
    <vt:lpwstr>aea8e17e-dbd6-4431-8dfd-f07da8551dfb</vt:lpwstr>
  </property>
  <property fmtid="{D5CDD505-2E9C-101B-9397-08002B2CF9AE}" pid="15" name="MSIP_Label_ecb69475-382c-4c7a-b21d-8ca64eeef1bd_ContentBits">
    <vt:lpwstr>0</vt:lpwstr>
  </property>
  <property fmtid="{D5CDD505-2E9C-101B-9397-08002B2CF9AE}" pid="16" name="ContentTypeId">
    <vt:lpwstr>0x010100D84CC78CB4023C43B46F86118F3D29F7</vt:lpwstr>
  </property>
  <property fmtid="{D5CDD505-2E9C-101B-9397-08002B2CF9AE}" pid="17" name="MediaServiceImageTags">
    <vt:lpwstr/>
  </property>
  <property fmtid="{D5CDD505-2E9C-101B-9397-08002B2CF9AE}" pid="18" name="Order">
    <vt:r8>51900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